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240" yWindow="240" windowWidth="25360" windowHeight="14820"/>
  </bookViews>
  <sheets>
    <sheet name="General" sheetId="5" r:id="rId1"/>
    <sheet name="Example 1" sheetId="1" r:id="rId2"/>
    <sheet name="Example 2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5" l="1"/>
  <c r="K10" i="5"/>
  <c r="K21" i="5"/>
  <c r="B42" i="5"/>
  <c r="A50" i="5"/>
  <c r="E12" i="5"/>
  <c r="E13" i="5"/>
  <c r="E11" i="5"/>
  <c r="E21" i="5"/>
  <c r="F14" i="5"/>
  <c r="F15" i="5"/>
  <c r="F16" i="5"/>
  <c r="F17" i="5"/>
  <c r="F18" i="5"/>
  <c r="F19" i="5"/>
  <c r="F20" i="5"/>
  <c r="F21" i="5"/>
  <c r="B40" i="5"/>
  <c r="M14" i="5"/>
  <c r="M15" i="5"/>
  <c r="M16" i="5"/>
  <c r="M17" i="5"/>
  <c r="M18" i="5"/>
  <c r="M12" i="5"/>
  <c r="M13" i="5"/>
  <c r="M11" i="5"/>
  <c r="M10" i="5"/>
  <c r="K13" i="5"/>
  <c r="K14" i="5"/>
  <c r="K15" i="5"/>
  <c r="K16" i="5"/>
  <c r="K17" i="5"/>
  <c r="K18" i="5"/>
  <c r="K12" i="5"/>
  <c r="K11" i="5"/>
  <c r="K19" i="5"/>
  <c r="K20" i="5"/>
  <c r="A66" i="5"/>
  <c r="B66" i="5"/>
  <c r="C66" i="5"/>
  <c r="A73" i="5"/>
  <c r="C73" i="5"/>
  <c r="D73" i="5"/>
  <c r="E73" i="5"/>
  <c r="G78" i="5"/>
  <c r="B83" i="5"/>
  <c r="D83" i="5"/>
  <c r="B95" i="5"/>
  <c r="C95" i="5"/>
  <c r="B78" i="5"/>
  <c r="A55" i="5"/>
  <c r="B55" i="5"/>
  <c r="C55" i="5"/>
  <c r="C78" i="5"/>
  <c r="E78" i="5"/>
  <c r="F78" i="5"/>
  <c r="B88" i="5"/>
  <c r="D88" i="5"/>
  <c r="B86" i="5"/>
  <c r="D86" i="5"/>
  <c r="B81" i="5"/>
  <c r="D81" i="5"/>
  <c r="H78" i="5"/>
  <c r="B50" i="5"/>
  <c r="C50" i="5"/>
  <c r="D50" i="5"/>
  <c r="E50" i="5"/>
  <c r="F50" i="5"/>
  <c r="G50" i="5"/>
  <c r="A60" i="5"/>
  <c r="B60" i="5"/>
  <c r="C60" i="5"/>
  <c r="D60" i="5"/>
  <c r="E60" i="5"/>
  <c r="D55" i="5"/>
  <c r="E55" i="5"/>
  <c r="M19" i="5"/>
  <c r="M20" i="5"/>
  <c r="M21" i="5"/>
  <c r="K8" i="1"/>
  <c r="K7" i="1"/>
  <c r="K6" i="1"/>
  <c r="J19" i="1"/>
  <c r="K7" i="6"/>
  <c r="E9" i="6"/>
  <c r="K9" i="6"/>
  <c r="K11" i="6"/>
  <c r="K8" i="6"/>
  <c r="K10" i="6"/>
  <c r="K6" i="6"/>
  <c r="B78" i="6"/>
  <c r="B76" i="6"/>
  <c r="B73" i="6"/>
  <c r="B71" i="6"/>
  <c r="B68" i="6"/>
  <c r="D63" i="6"/>
  <c r="B55" i="6"/>
  <c r="D48" i="6"/>
  <c r="B43" i="6"/>
  <c r="A43" i="6"/>
  <c r="F38" i="6"/>
  <c r="B48" i="6"/>
  <c r="D38" i="6"/>
  <c r="C38" i="6"/>
  <c r="B38" i="6"/>
  <c r="J22" i="6"/>
  <c r="E68" i="6"/>
  <c r="E10" i="6"/>
  <c r="J10" i="6"/>
  <c r="J9" i="6"/>
  <c r="E8" i="6"/>
  <c r="J8" i="6"/>
  <c r="E7" i="6"/>
  <c r="J7" i="6"/>
  <c r="E6" i="6"/>
  <c r="J6" i="6"/>
  <c r="B74" i="1"/>
  <c r="B72" i="1"/>
  <c r="B69" i="1"/>
  <c r="B67" i="1"/>
  <c r="B64" i="1"/>
  <c r="D59" i="1"/>
  <c r="D46" i="1"/>
  <c r="B41" i="1"/>
  <c r="A41" i="1"/>
  <c r="F36" i="1"/>
  <c r="B46" i="1"/>
  <c r="D36" i="1"/>
  <c r="C36" i="1"/>
  <c r="B36" i="1"/>
  <c r="B16" i="1"/>
  <c r="B52" i="1"/>
  <c r="E64" i="1"/>
  <c r="E7" i="1"/>
  <c r="J7" i="1"/>
  <c r="E6" i="1"/>
  <c r="E8" i="1"/>
  <c r="B26" i="1"/>
  <c r="C41" i="1"/>
  <c r="C64" i="1"/>
  <c r="F64" i="1"/>
  <c r="C43" i="6"/>
  <c r="C68" i="6"/>
  <c r="F68" i="6"/>
  <c r="D78" i="6"/>
  <c r="J11" i="6"/>
  <c r="A38" i="6"/>
  <c r="B30" i="6"/>
  <c r="E11" i="6"/>
  <c r="B28" i="6"/>
  <c r="J6" i="1"/>
  <c r="J8" i="1"/>
  <c r="A36" i="1"/>
  <c r="B28" i="1"/>
  <c r="A55" i="6"/>
  <c r="C55" i="6"/>
  <c r="A63" i="6"/>
  <c r="C63" i="6"/>
  <c r="E38" i="6"/>
  <c r="D76" i="6"/>
  <c r="E36" i="1"/>
  <c r="G36" i="1"/>
  <c r="A52" i="1"/>
  <c r="C52" i="1"/>
  <c r="A59" i="1"/>
  <c r="C59" i="1"/>
  <c r="D74" i="1"/>
  <c r="D72" i="1"/>
  <c r="E59" i="1"/>
  <c r="G64" i="1"/>
  <c r="E63" i="6"/>
  <c r="G68" i="6"/>
  <c r="G38" i="6"/>
  <c r="A48" i="6"/>
  <c r="C48" i="6"/>
  <c r="E48" i="6"/>
  <c r="A46" i="1"/>
  <c r="C46" i="1"/>
  <c r="E46" i="1"/>
  <c r="D41" i="1"/>
  <c r="E41" i="1"/>
  <c r="H64" i="1"/>
  <c r="D69" i="1"/>
  <c r="B81" i="1"/>
  <c r="C81" i="1"/>
  <c r="D67" i="1"/>
  <c r="D73" i="6"/>
  <c r="B85" i="6"/>
  <c r="C85" i="6"/>
  <c r="D71" i="6"/>
  <c r="H68" i="6"/>
  <c r="D43" i="6"/>
  <c r="E43" i="6"/>
</calcChain>
</file>

<file path=xl/sharedStrings.xml><?xml version="1.0" encoding="utf-8"?>
<sst xmlns="http://schemas.openxmlformats.org/spreadsheetml/2006/main" count="523" uniqueCount="153">
  <si>
    <t>Load</t>
  </si>
  <si>
    <t>Qty</t>
  </si>
  <si>
    <t>Current (A)</t>
  </si>
  <si>
    <t>Voltage (V)</t>
  </si>
  <si>
    <t>Duty Cycle (hr/day)</t>
  </si>
  <si>
    <t>Weekly Duty Cycle (day/wk)</t>
  </si>
  <si>
    <t>Nominal System Voltage (V)</t>
  </si>
  <si>
    <t>Fans</t>
  </si>
  <si>
    <t>Total:</t>
  </si>
  <si>
    <t>LED lights</t>
  </si>
  <si>
    <t>Peak Current Draw(A)</t>
  </si>
  <si>
    <t>Wire Efficiency Factor</t>
  </si>
  <si>
    <t>Battery Efficiency Factor</t>
  </si>
  <si>
    <t>Corrected Amp-Hour Load (AH/Day)</t>
  </si>
  <si>
    <t>Avg. Minimum Insolation (Hr/Day)</t>
  </si>
  <si>
    <t>Calculate System Battery Size:</t>
  </si>
  <si>
    <t>Days of Autonomy</t>
  </si>
  <si>
    <t>Maximum Depth of Discharge</t>
  </si>
  <si>
    <t>Derate for temperature</t>
  </si>
  <si>
    <t>Required Battery Capacity (AH)</t>
  </si>
  <si>
    <t>Capacity of Selected Battery (AH)</t>
  </si>
  <si>
    <t>Batteries in Parallel</t>
  </si>
  <si>
    <t>Temperature Correction Factor</t>
  </si>
  <si>
    <t>Battery Information:</t>
  </si>
  <si>
    <t>Make</t>
  </si>
  <si>
    <t>Model</t>
  </si>
  <si>
    <t>Type</t>
  </si>
  <si>
    <t>Nominal Voltage (V)</t>
  </si>
  <si>
    <t>Rated Capacity (AH)</t>
  </si>
  <si>
    <t>Nominal Battery Voltage (V)</t>
  </si>
  <si>
    <t>Batteries in Series</t>
  </si>
  <si>
    <t>Total Batteries</t>
  </si>
  <si>
    <t>Calculate the Loads:</t>
  </si>
  <si>
    <t>System Battery Capacity (AH)</t>
  </si>
  <si>
    <t>Usuable Battery Capacity (AH)</t>
  </si>
  <si>
    <t>Calculate System Array Size:</t>
  </si>
  <si>
    <t xml:space="preserve">   </t>
  </si>
  <si>
    <t>Design Current</t>
  </si>
  <si>
    <t>Design Current (A)</t>
  </si>
  <si>
    <t>Module Derate Factor</t>
  </si>
  <si>
    <t>Derated Design Current (A)</t>
  </si>
  <si>
    <t>Rated Module Current (A)</t>
  </si>
  <si>
    <t>Modules in Parallel</t>
  </si>
  <si>
    <t>PV Module Information:</t>
  </si>
  <si>
    <t>Make/Model</t>
  </si>
  <si>
    <t>Weight</t>
  </si>
  <si>
    <t>At STC</t>
  </si>
  <si>
    <t>Open Circuit</t>
  </si>
  <si>
    <t>At Highest expected Temp.</t>
  </si>
  <si>
    <t>Nominal Volts (V)</t>
  </si>
  <si>
    <t>Bypass Diode</t>
  </si>
  <si>
    <t>Yes or No</t>
  </si>
  <si>
    <t>Voltage required for load (V)</t>
  </si>
  <si>
    <t>Highest Temp. Module Voltage (V)</t>
  </si>
  <si>
    <t>Modules in Series</t>
  </si>
  <si>
    <t>Total Modules</t>
  </si>
  <si>
    <t>Rated Array Current (A)</t>
  </si>
  <si>
    <t>Module Short Circuit Current (A)</t>
  </si>
  <si>
    <t>Array Short Circuit Current (A)</t>
  </si>
  <si>
    <t>Rated Module Voltage (V)</t>
  </si>
  <si>
    <t>Rated Array Voltage (V)</t>
  </si>
  <si>
    <t>Open Circuit Module Voltage (V)</t>
  </si>
  <si>
    <t>Array Open Circuit Voltage (V)</t>
  </si>
  <si>
    <t>Controler Specification:</t>
  </si>
  <si>
    <t>Rated Controler Current (A)</t>
  </si>
  <si>
    <t>Minimum Controller Current (A)</t>
  </si>
  <si>
    <t>Controllers in Parallel</t>
  </si>
  <si>
    <t>Inverter:</t>
  </si>
  <si>
    <t>System Requirements</t>
  </si>
  <si>
    <t xml:space="preserve">Waveform </t>
  </si>
  <si>
    <t>AC System Voltage (V)</t>
  </si>
  <si>
    <t>Surge Capacity</t>
  </si>
  <si>
    <t>Total AC Watts (W)</t>
  </si>
  <si>
    <t>Maximum Single AC Load (W)</t>
  </si>
  <si>
    <t>Maximum Simultaneous AC Load (W)</t>
  </si>
  <si>
    <t> Inverter Run Time at Maximum Simultaneous Load (Min)</t>
  </si>
  <si>
    <t> Inverter Continuous Duty Rating (W)</t>
  </si>
  <si>
    <t>Required Inverter Efficiency at Load (%)</t>
  </si>
  <si>
    <t>Wire Runs</t>
  </si>
  <si>
    <t>System Voltage (V)</t>
  </si>
  <si>
    <t>Maximum Current (A)</t>
  </si>
  <si>
    <t>One Way Length (ft)</t>
  </si>
  <si>
    <t>Allowed Voltage Drop (%)</t>
  </si>
  <si>
    <t>Allowance for Temperature Derate</t>
  </si>
  <si>
    <t>AC Wire Sizing Specification:</t>
  </si>
  <si>
    <t>Wire Size</t>
  </si>
  <si>
    <t>Wire Type</t>
  </si>
  <si>
    <t>AC Circuits</t>
  </si>
  <si>
    <t>Inverter to AC Loads</t>
  </si>
  <si>
    <t>Branch Circuits</t>
  </si>
  <si>
    <t>A</t>
  </si>
  <si>
    <t>C</t>
  </si>
  <si>
    <t>D</t>
  </si>
  <si>
    <t>E</t>
  </si>
  <si>
    <t>F</t>
  </si>
  <si>
    <t>G</t>
  </si>
  <si>
    <t>B</t>
  </si>
  <si>
    <t>System Grounding</t>
  </si>
  <si>
    <t>Equipment Ground</t>
  </si>
  <si>
    <t xml:space="preserve"> System Ground</t>
  </si>
  <si>
    <t>AWG Number</t>
  </si>
  <si>
    <t>Type of Earth Ground</t>
  </si>
  <si>
    <t>Note:</t>
  </si>
  <si>
    <t>La Yuca Solar Sizing</t>
  </si>
  <si>
    <t>Ghetto2Garden Solar Sizing</t>
  </si>
  <si>
    <t>*Wire Efficiency Factor</t>
  </si>
  <si>
    <t>*Battery Efficiency Factor</t>
  </si>
  <si>
    <t>*Avg. Minimum Insolation (Hr/Day)</t>
  </si>
  <si>
    <t>*Days of Autonomy</t>
  </si>
  <si>
    <t>*Temperature Correction Factor</t>
  </si>
  <si>
    <t>*Maximum Depth of Discharge</t>
  </si>
  <si>
    <t>*Items may need to be changed depending on location and system you are sizing.</t>
  </si>
  <si>
    <t>Corrected Load (AH/Day)</t>
  </si>
  <si>
    <t>Peak Sun (Hr/Day)</t>
  </si>
  <si>
    <t>Short Circuit</t>
  </si>
  <si>
    <t>Pmax (W)</t>
  </si>
  <si>
    <t>Refridgerator</t>
  </si>
  <si>
    <t>Water Pump</t>
  </si>
  <si>
    <t>Computer</t>
  </si>
  <si>
    <t>Assumptions:</t>
  </si>
  <si>
    <t xml:space="preserve">Assumptions: </t>
  </si>
  <si>
    <t>DC Wire Sizing Specification:</t>
  </si>
  <si>
    <t>Array Circuits</t>
  </si>
  <si>
    <t xml:space="preserve">Module to Module </t>
  </si>
  <si>
    <t xml:space="preserve">Array to Controller/Battery </t>
  </si>
  <si>
    <t>DC Circuits</t>
  </si>
  <si>
    <t>Battery to Battery</t>
  </si>
  <si>
    <t>Battery to DC Loads</t>
  </si>
  <si>
    <t>Battery Charger to Batteries</t>
  </si>
  <si>
    <t>Battery to Inverter</t>
  </si>
  <si>
    <t xml:space="preserve"> </t>
  </si>
  <si>
    <t>Power Conversion Efficiency (0.9 for DC to AC)</t>
  </si>
  <si>
    <t>Additional Information:</t>
  </si>
  <si>
    <t>Max AC Power (W)</t>
  </si>
  <si>
    <t>Max Amp-Hour Load (AH/day)</t>
  </si>
  <si>
    <t>Max Wh/day</t>
  </si>
  <si>
    <t>Length (mm)</t>
  </si>
  <si>
    <t>Width (mm)</t>
  </si>
  <si>
    <t>Thickness (mm)</t>
  </si>
  <si>
    <t>*Nominal System Voltage (V)</t>
  </si>
  <si>
    <t>Max DC Power (W)</t>
  </si>
  <si>
    <t>DC Load 1</t>
  </si>
  <si>
    <t>DC Load 2</t>
  </si>
  <si>
    <t>DC Load 3</t>
  </si>
  <si>
    <t>DC Load 4</t>
  </si>
  <si>
    <t>AC Load 1</t>
  </si>
  <si>
    <t>AC Load 2</t>
  </si>
  <si>
    <t>AC Load 3</t>
  </si>
  <si>
    <t>AC Load 4</t>
  </si>
  <si>
    <t>AC Load 5</t>
  </si>
  <si>
    <t>AC Load 6</t>
  </si>
  <si>
    <t>AC Load 7</t>
  </si>
  <si>
    <t>This  solar sizing spreadsheet is used for small-scale systems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</si>
</sst>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4DFEC"/>
        <bgColor rgb="FF000000"/>
      </patternFill>
    </fill>
  </fills>
  <borders count="6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 style="thin">
        <color auto="1"/>
      </diagonal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2" xfId="0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5" xfId="0" applyBorder="1"/>
    <xf numFmtId="0" fontId="0" fillId="0" borderId="7" xfId="0" applyBorder="1"/>
    <xf numFmtId="0" fontId="0" fillId="0" borderId="18" xfId="0" applyBorder="1"/>
    <xf numFmtId="0" fontId="0" fillId="0" borderId="19" xfId="0" applyBorder="1"/>
    <xf numFmtId="2" fontId="0" fillId="0" borderId="0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0" fontId="0" fillId="0" borderId="21" xfId="0" applyBorder="1"/>
    <xf numFmtId="2" fontId="0" fillId="0" borderId="7" xfId="0" applyNumberFormat="1" applyBorder="1"/>
    <xf numFmtId="0" fontId="0" fillId="0" borderId="22" xfId="0" applyBorder="1"/>
    <xf numFmtId="0" fontId="0" fillId="0" borderId="23" xfId="0" applyBorder="1"/>
    <xf numFmtId="2" fontId="0" fillId="0" borderId="23" xfId="0" applyNumberFormat="1" applyBorder="1"/>
    <xf numFmtId="2" fontId="0" fillId="0" borderId="18" xfId="0" applyNumberFormat="1" applyBorder="1" applyAlignment="1">
      <alignment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2" fontId="0" fillId="0" borderId="18" xfId="0" applyNumberFormat="1" applyBorder="1" applyAlignment="1">
      <alignment horizontal="right" vertical="center" wrapText="1"/>
    </xf>
    <xf numFmtId="2" fontId="0" fillId="0" borderId="18" xfId="0" applyNumberFormat="1" applyBorder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3" fillId="0" borderId="0" xfId="0" applyFont="1" applyFill="1" applyBorder="1" applyAlignment="1"/>
    <xf numFmtId="0" fontId="2" fillId="0" borderId="0" xfId="0" applyFont="1" applyAlignment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19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2" fontId="0" fillId="3" borderId="18" xfId="0" applyNumberFormat="1" applyFill="1" applyBorder="1" applyAlignment="1">
      <alignment horizontal="center" vertical="center" wrapText="1"/>
    </xf>
    <xf numFmtId="0" fontId="0" fillId="4" borderId="18" xfId="0" applyFill="1" applyBorder="1"/>
    <xf numFmtId="2" fontId="0" fillId="0" borderId="0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5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" fillId="0" borderId="28" xfId="0" applyFont="1" applyFill="1" applyBorder="1" applyAlignment="1"/>
    <xf numFmtId="0" fontId="1" fillId="0" borderId="0" xfId="0" applyFont="1" applyFill="1" applyBorder="1" applyAlignment="1"/>
    <xf numFmtId="0" fontId="0" fillId="0" borderId="28" xfId="0" applyFill="1" applyBorder="1" applyAlignment="1"/>
    <xf numFmtId="2" fontId="0" fillId="0" borderId="7" xfId="0" applyNumberForma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2" fontId="0" fillId="0" borderId="28" xfId="0" applyNumberForma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Border="1"/>
    <xf numFmtId="2" fontId="0" fillId="0" borderId="34" xfId="0" applyNumberFormat="1" applyBorder="1"/>
    <xf numFmtId="2" fontId="0" fillId="0" borderId="18" xfId="0" applyNumberFormat="1" applyBorder="1" applyAlignment="1">
      <alignment horizontal="right" vertical="center" wrapText="1"/>
    </xf>
    <xf numFmtId="0" fontId="0" fillId="3" borderId="18" xfId="0" applyFill="1" applyBorder="1" applyAlignment="1">
      <alignment horizontal="center" vertical="center" wrapText="1"/>
    </xf>
    <xf numFmtId="2" fontId="0" fillId="3" borderId="1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21" xfId="0" applyFill="1" applyBorder="1" applyAlignment="1">
      <alignment vertic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1" fillId="0" borderId="0" xfId="0" applyFont="1" applyAlignment="1">
      <alignment horizontal="right"/>
    </xf>
    <xf numFmtId="2" fontId="0" fillId="0" borderId="0" xfId="0" applyNumberFormat="1" applyBorder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5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2" fontId="0" fillId="4" borderId="26" xfId="0" applyNumberFormat="1" applyFill="1" applyBorder="1" applyAlignment="1">
      <alignment horizontal="left"/>
    </xf>
    <xf numFmtId="2" fontId="0" fillId="4" borderId="31" xfId="0" applyNumberFormat="1" applyFill="1" applyBorder="1" applyAlignment="1">
      <alignment horizontal="left"/>
    </xf>
    <xf numFmtId="2" fontId="0" fillId="4" borderId="27" xfId="0" applyNumberFormat="1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56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52" xfId="0" applyFill="1" applyBorder="1" applyAlignment="1">
      <alignment horizontal="left" vertical="center" wrapText="1"/>
    </xf>
    <xf numFmtId="0" fontId="0" fillId="3" borderId="53" xfId="0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3" borderId="24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horizontal="center" vertical="center" wrapText="1"/>
    </xf>
    <xf numFmtId="2" fontId="0" fillId="3" borderId="27" xfId="0" applyNumberForma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wrapText="1"/>
    </xf>
    <xf numFmtId="1" fontId="0" fillId="0" borderId="18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47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48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36" xfId="0" applyNumberForma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2" fontId="0" fillId="0" borderId="27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2" fontId="0" fillId="0" borderId="24" xfId="0" applyNumberFormat="1" applyBorder="1" applyAlignment="1">
      <alignment horizontal="right" vertical="center" wrapText="1"/>
    </xf>
    <xf numFmtId="2" fontId="0" fillId="0" borderId="19" xfId="0" applyNumberFormat="1" applyBorder="1" applyAlignment="1">
      <alignment horizontal="right" vertical="center" wrapText="1"/>
    </xf>
    <xf numFmtId="2" fontId="0" fillId="0" borderId="24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0" fillId="3" borderId="18" xfId="0" applyNumberForma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 wrapText="1"/>
    </xf>
    <xf numFmtId="2" fontId="0" fillId="0" borderId="50" xfId="0" applyNumberFormat="1" applyBorder="1" applyAlignment="1">
      <alignment horizontal="right"/>
    </xf>
    <xf numFmtId="2" fontId="0" fillId="0" borderId="51" xfId="0" applyNumberFormat="1" applyBorder="1" applyAlignment="1">
      <alignment horizontal="right"/>
    </xf>
    <xf numFmtId="0" fontId="1" fillId="4" borderId="19" xfId="0" applyFont="1" applyFill="1" applyBorder="1" applyAlignment="1">
      <alignment horizont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>
      <selection activeCell="D4" sqref="D4"/>
    </sheetView>
  </sheetViews>
  <sheetFormatPr baseColWidth="10" defaultColWidth="8.83203125" defaultRowHeight="14" x14ac:dyDescent="0"/>
  <cols>
    <col min="1" max="1" width="20.6640625" customWidth="1"/>
    <col min="2" max="2" width="15.33203125" customWidth="1"/>
    <col min="3" max="3" width="14.1640625" customWidth="1"/>
    <col min="4" max="4" width="13.33203125" customWidth="1"/>
    <col min="5" max="5" width="15.5" customWidth="1"/>
    <col min="6" max="6" width="14.33203125" customWidth="1"/>
    <col min="7" max="7" width="13.83203125" customWidth="1"/>
    <col min="8" max="8" width="22.83203125" customWidth="1"/>
    <col min="9" max="9" width="16.6640625" customWidth="1"/>
    <col min="10" max="10" width="18" customWidth="1"/>
  </cols>
  <sheetData>
    <row r="1" spans="1:14" ht="15">
      <c r="A1" s="159" t="s">
        <v>102</v>
      </c>
      <c r="B1" s="159"/>
      <c r="C1" s="159"/>
    </row>
    <row r="2" spans="1:14" ht="15" customHeight="1">
      <c r="A2" s="160" t="s">
        <v>152</v>
      </c>
      <c r="B2" s="160"/>
      <c r="C2" s="160"/>
    </row>
    <row r="3" spans="1:14">
      <c r="A3" s="160"/>
      <c r="B3" s="160"/>
      <c r="C3" s="160"/>
    </row>
    <row r="4" spans="1:14">
      <c r="A4" s="160" t="s">
        <v>111</v>
      </c>
      <c r="B4" s="160"/>
      <c r="C4" s="160"/>
    </row>
    <row r="5" spans="1:14">
      <c r="A5" s="160"/>
      <c r="B5" s="160"/>
      <c r="C5" s="160"/>
    </row>
    <row r="6" spans="1:14" ht="15" thickBot="1"/>
    <row r="7" spans="1:14" ht="16" thickBot="1">
      <c r="A7" s="78" t="s">
        <v>32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14" customHeight="1">
      <c r="A8" s="106" t="s">
        <v>0</v>
      </c>
      <c r="B8" s="83" t="s">
        <v>1</v>
      </c>
      <c r="C8" s="83" t="s">
        <v>2</v>
      </c>
      <c r="D8" s="83" t="s">
        <v>3</v>
      </c>
      <c r="E8" s="83" t="s">
        <v>140</v>
      </c>
      <c r="F8" s="83" t="s">
        <v>133</v>
      </c>
      <c r="G8" s="83" t="s">
        <v>4</v>
      </c>
      <c r="H8" s="83" t="s">
        <v>5</v>
      </c>
      <c r="I8" s="83" t="s">
        <v>131</v>
      </c>
      <c r="J8" s="83" t="s">
        <v>6</v>
      </c>
      <c r="K8" s="123" t="s">
        <v>134</v>
      </c>
      <c r="L8" s="106"/>
      <c r="M8" s="123" t="s">
        <v>135</v>
      </c>
      <c r="N8" s="106"/>
    </row>
    <row r="9" spans="1:14" ht="15" thickBot="1">
      <c r="A9" s="108"/>
      <c r="B9" s="104"/>
      <c r="C9" s="104"/>
      <c r="D9" s="104"/>
      <c r="E9" s="104"/>
      <c r="F9" s="104"/>
      <c r="G9" s="104"/>
      <c r="H9" s="104"/>
      <c r="I9" s="104"/>
      <c r="J9" s="104"/>
      <c r="K9" s="124"/>
      <c r="L9" s="108"/>
      <c r="M9" s="124"/>
      <c r="N9" s="108"/>
    </row>
    <row r="10" spans="1:14">
      <c r="A10" s="13" t="s">
        <v>141</v>
      </c>
      <c r="B10" s="14"/>
      <c r="C10" s="14"/>
      <c r="D10" s="14"/>
      <c r="E10" s="14">
        <f>B10*C10*D10</f>
        <v>0</v>
      </c>
      <c r="F10" s="60"/>
      <c r="G10" s="14"/>
      <c r="H10" s="14"/>
      <c r="I10" s="14">
        <v>0.9</v>
      </c>
      <c r="J10" s="14"/>
      <c r="K10" s="131" t="e">
        <f>E10*G10*(H10/7)/I10/J10</f>
        <v>#DIV/0!</v>
      </c>
      <c r="L10" s="132"/>
      <c r="M10" s="139">
        <f>E10*G10*(H10/7)</f>
        <v>0</v>
      </c>
      <c r="N10" s="140"/>
    </row>
    <row r="11" spans="1:14">
      <c r="A11" s="28" t="s">
        <v>142</v>
      </c>
      <c r="B11" s="29"/>
      <c r="C11" s="29"/>
      <c r="D11" s="29"/>
      <c r="E11" s="29">
        <f>B11*C11*D11</f>
        <v>0</v>
      </c>
      <c r="F11" s="58"/>
      <c r="G11" s="29"/>
      <c r="H11" s="29"/>
      <c r="I11" s="29">
        <v>0.9</v>
      </c>
      <c r="J11" s="29"/>
      <c r="K11" s="133" t="e">
        <f>E11*G11*(H11/7)/I11/J11</f>
        <v>#DIV/0!</v>
      </c>
      <c r="L11" s="134"/>
      <c r="M11" s="141">
        <f>E11*G11*(H11/7)</f>
        <v>0</v>
      </c>
      <c r="N11" s="142"/>
    </row>
    <row r="12" spans="1:14">
      <c r="A12" s="28" t="s">
        <v>143</v>
      </c>
      <c r="B12" s="29"/>
      <c r="C12" s="29"/>
      <c r="D12" s="29"/>
      <c r="E12" s="29">
        <f t="shared" ref="E12:E13" si="0">B12*C12*D12</f>
        <v>0</v>
      </c>
      <c r="F12" s="58"/>
      <c r="G12" s="29"/>
      <c r="H12" s="29"/>
      <c r="I12" s="29">
        <v>0.9</v>
      </c>
      <c r="J12" s="29"/>
      <c r="K12" s="133" t="e">
        <f>E12*G12*(H12/7)/I12/J12</f>
        <v>#DIV/0!</v>
      </c>
      <c r="L12" s="134"/>
      <c r="M12" s="141">
        <f t="shared" ref="M12:M13" si="1">E12*G12*(H12/7)</f>
        <v>0</v>
      </c>
      <c r="N12" s="142"/>
    </row>
    <row r="13" spans="1:14">
      <c r="A13" s="28" t="s">
        <v>144</v>
      </c>
      <c r="B13" s="29"/>
      <c r="C13" s="29"/>
      <c r="D13" s="29"/>
      <c r="E13" s="29">
        <f t="shared" si="0"/>
        <v>0</v>
      </c>
      <c r="F13" s="58"/>
      <c r="G13" s="29"/>
      <c r="H13" s="29"/>
      <c r="I13" s="29">
        <v>0.9</v>
      </c>
      <c r="J13" s="29"/>
      <c r="K13" s="133" t="e">
        <f>E13*G13*(H13/7)/I13/J13</f>
        <v>#DIV/0!</v>
      </c>
      <c r="L13" s="134"/>
      <c r="M13" s="141">
        <f t="shared" si="1"/>
        <v>0</v>
      </c>
      <c r="N13" s="142"/>
    </row>
    <row r="14" spans="1:14">
      <c r="A14" s="28" t="s">
        <v>145</v>
      </c>
      <c r="B14" s="29"/>
      <c r="C14" s="29"/>
      <c r="D14" s="29"/>
      <c r="E14" s="58"/>
      <c r="F14" s="29">
        <f>B14*C14*D14</f>
        <v>0</v>
      </c>
      <c r="G14" s="29"/>
      <c r="H14" s="29"/>
      <c r="I14" s="29">
        <v>0.9</v>
      </c>
      <c r="J14" s="29"/>
      <c r="K14" s="133" t="e">
        <f t="shared" ref="K14:K18" si="2">F14*G14*(H14/7)/I14/J14</f>
        <v>#DIV/0!</v>
      </c>
      <c r="L14" s="134"/>
      <c r="M14" s="141">
        <f t="shared" ref="M14:M18" si="3">F14*G14*(H14/7)</f>
        <v>0</v>
      </c>
      <c r="N14" s="142"/>
    </row>
    <row r="15" spans="1:14">
      <c r="A15" s="28" t="s">
        <v>146</v>
      </c>
      <c r="B15" s="29"/>
      <c r="C15" s="29"/>
      <c r="D15" s="29"/>
      <c r="E15" s="58"/>
      <c r="F15" s="29">
        <f t="shared" ref="F15:F20" si="4">B15*C15*D15</f>
        <v>0</v>
      </c>
      <c r="G15" s="29"/>
      <c r="H15" s="29"/>
      <c r="I15" s="29">
        <v>0.9</v>
      </c>
      <c r="J15" s="29"/>
      <c r="K15" s="133" t="e">
        <f t="shared" si="2"/>
        <v>#DIV/0!</v>
      </c>
      <c r="L15" s="134"/>
      <c r="M15" s="141">
        <f t="shared" si="3"/>
        <v>0</v>
      </c>
      <c r="N15" s="142"/>
    </row>
    <row r="16" spans="1:14">
      <c r="A16" s="28" t="s">
        <v>147</v>
      </c>
      <c r="B16" s="29"/>
      <c r="C16" s="29"/>
      <c r="D16" s="29"/>
      <c r="E16" s="58"/>
      <c r="F16" s="29">
        <f t="shared" si="4"/>
        <v>0</v>
      </c>
      <c r="G16" s="29"/>
      <c r="H16" s="29"/>
      <c r="I16" s="29">
        <v>0.9</v>
      </c>
      <c r="J16" s="29"/>
      <c r="K16" s="133" t="e">
        <f t="shared" si="2"/>
        <v>#DIV/0!</v>
      </c>
      <c r="L16" s="134"/>
      <c r="M16" s="141">
        <f t="shared" si="3"/>
        <v>0</v>
      </c>
      <c r="N16" s="142"/>
    </row>
    <row r="17" spans="1:14">
      <c r="A17" s="28" t="s">
        <v>148</v>
      </c>
      <c r="B17" s="29"/>
      <c r="C17" s="29"/>
      <c r="D17" s="29"/>
      <c r="E17" s="58"/>
      <c r="F17" s="29">
        <f t="shared" si="4"/>
        <v>0</v>
      </c>
      <c r="G17" s="29"/>
      <c r="H17" s="29"/>
      <c r="I17" s="29">
        <v>0.9</v>
      </c>
      <c r="J17" s="29"/>
      <c r="K17" s="133" t="e">
        <f t="shared" si="2"/>
        <v>#DIV/0!</v>
      </c>
      <c r="L17" s="134"/>
      <c r="M17" s="141">
        <f t="shared" si="3"/>
        <v>0</v>
      </c>
      <c r="N17" s="142"/>
    </row>
    <row r="18" spans="1:14">
      <c r="A18" s="28" t="s">
        <v>149</v>
      </c>
      <c r="B18" s="29"/>
      <c r="C18" s="29"/>
      <c r="D18" s="29"/>
      <c r="E18" s="58"/>
      <c r="F18" s="29">
        <f t="shared" si="4"/>
        <v>0</v>
      </c>
      <c r="G18" s="29"/>
      <c r="H18" s="29"/>
      <c r="I18" s="29">
        <v>0.9</v>
      </c>
      <c r="J18" s="29"/>
      <c r="K18" s="133" t="e">
        <f t="shared" si="2"/>
        <v>#DIV/0!</v>
      </c>
      <c r="L18" s="134"/>
      <c r="M18" s="141">
        <f t="shared" si="3"/>
        <v>0</v>
      </c>
      <c r="N18" s="142"/>
    </row>
    <row r="19" spans="1:14">
      <c r="A19" s="28" t="s">
        <v>150</v>
      </c>
      <c r="B19" s="29"/>
      <c r="C19" s="29"/>
      <c r="D19" s="29"/>
      <c r="E19" s="58"/>
      <c r="F19" s="29">
        <f t="shared" si="4"/>
        <v>0</v>
      </c>
      <c r="G19" s="29"/>
      <c r="H19" s="29"/>
      <c r="I19" s="29">
        <v>0.9</v>
      </c>
      <c r="J19" s="29"/>
      <c r="K19" s="133" t="e">
        <f>F19*G19*(H19/7)/I19/J19</f>
        <v>#DIV/0!</v>
      </c>
      <c r="L19" s="134"/>
      <c r="M19" s="141">
        <f>F19*G19*(H19/7)</f>
        <v>0</v>
      </c>
      <c r="N19" s="142"/>
    </row>
    <row r="20" spans="1:14" ht="15" thickBot="1">
      <c r="A20" s="30" t="s">
        <v>151</v>
      </c>
      <c r="B20" s="5"/>
      <c r="C20" s="5"/>
      <c r="D20" s="5"/>
      <c r="E20" s="59"/>
      <c r="F20" s="57">
        <f t="shared" si="4"/>
        <v>0</v>
      </c>
      <c r="G20" s="5"/>
      <c r="H20" s="5"/>
      <c r="I20" s="5">
        <v>0.9</v>
      </c>
      <c r="J20" s="5"/>
      <c r="K20" s="135" t="e">
        <f>F20*G20*(H20/7)/I20/J20</f>
        <v>#DIV/0!</v>
      </c>
      <c r="L20" s="136"/>
      <c r="M20" s="143">
        <f>F20*G20*(H20/7)</f>
        <v>0</v>
      </c>
      <c r="N20" s="144"/>
    </row>
    <row r="21" spans="1:14" ht="15" thickBot="1">
      <c r="D21" s="61" t="s">
        <v>8</v>
      </c>
      <c r="E21" s="1">
        <f>SUM(E10:E13)</f>
        <v>0</v>
      </c>
      <c r="F21" s="1">
        <f>SUM(F14:F20)</f>
        <v>0</v>
      </c>
      <c r="J21" s="61" t="s">
        <v>8</v>
      </c>
      <c r="K21" s="137" t="e">
        <f>SUM(K10:L20)</f>
        <v>#DIV/0!</v>
      </c>
      <c r="L21" s="138"/>
      <c r="M21" s="145">
        <f>SUM(M10:N20)</f>
        <v>0</v>
      </c>
      <c r="N21" s="146"/>
    </row>
    <row r="22" spans="1:14" ht="15" thickBot="1">
      <c r="D22" s="61"/>
      <c r="E22" s="22"/>
      <c r="F22" s="22"/>
      <c r="J22" s="61"/>
      <c r="K22" s="65"/>
      <c r="L22" s="65"/>
      <c r="M22" s="66"/>
      <c r="N22" s="66"/>
    </row>
    <row r="23" spans="1:14" ht="16" thickBot="1">
      <c r="A23" s="78" t="s">
        <v>120</v>
      </c>
      <c r="B23" s="80"/>
    </row>
    <row r="24" spans="1:14">
      <c r="A24" s="110" t="s">
        <v>139</v>
      </c>
      <c r="B24" s="111"/>
    </row>
    <row r="25" spans="1:14">
      <c r="A25" s="110"/>
      <c r="B25" s="111"/>
    </row>
    <row r="26" spans="1:14">
      <c r="A26" s="110" t="s">
        <v>105</v>
      </c>
      <c r="B26" s="118">
        <v>0.98</v>
      </c>
    </row>
    <row r="27" spans="1:14" ht="15" thickBot="1">
      <c r="A27" s="110"/>
      <c r="B27" s="118"/>
    </row>
    <row r="28" spans="1:14" ht="16" thickBot="1">
      <c r="A28" s="110" t="s">
        <v>106</v>
      </c>
      <c r="B28" s="118">
        <v>0.9</v>
      </c>
      <c r="D28" s="78" t="s">
        <v>23</v>
      </c>
      <c r="E28" s="80"/>
      <c r="G28" s="78" t="s">
        <v>43</v>
      </c>
      <c r="H28" s="79"/>
      <c r="I28" s="79"/>
      <c r="J28" s="79"/>
      <c r="K28" s="80"/>
    </row>
    <row r="29" spans="1:14">
      <c r="A29" s="110"/>
      <c r="B29" s="118"/>
      <c r="D29" s="31" t="s">
        <v>24</v>
      </c>
      <c r="E29" s="7"/>
      <c r="G29" s="31" t="s">
        <v>44</v>
      </c>
      <c r="H29" s="7"/>
      <c r="I29" s="56" t="s">
        <v>49</v>
      </c>
      <c r="J29" s="119"/>
      <c r="K29" s="120"/>
    </row>
    <row r="30" spans="1:14">
      <c r="A30" s="110" t="s">
        <v>107</v>
      </c>
      <c r="B30" s="118"/>
      <c r="D30" s="32" t="s">
        <v>25</v>
      </c>
      <c r="E30" s="6"/>
      <c r="G30" s="32" t="s">
        <v>136</v>
      </c>
      <c r="H30" s="6"/>
      <c r="I30" s="34" t="s">
        <v>45</v>
      </c>
      <c r="J30" s="121"/>
      <c r="K30" s="122"/>
    </row>
    <row r="31" spans="1:14">
      <c r="A31" s="110"/>
      <c r="B31" s="118"/>
      <c r="D31" s="32" t="s">
        <v>26</v>
      </c>
      <c r="E31" s="6"/>
      <c r="G31" s="32" t="s">
        <v>137</v>
      </c>
      <c r="H31" s="6"/>
      <c r="I31" s="32" t="s">
        <v>138</v>
      </c>
      <c r="J31" s="112"/>
      <c r="K31" s="112"/>
    </row>
    <row r="32" spans="1:14" ht="14" customHeight="1">
      <c r="A32" s="53" t="s">
        <v>108</v>
      </c>
      <c r="B32" s="52"/>
      <c r="D32" s="113" t="s">
        <v>27</v>
      </c>
      <c r="E32" s="115"/>
      <c r="G32" s="117" t="s">
        <v>3</v>
      </c>
      <c r="H32" s="54" t="s">
        <v>46</v>
      </c>
      <c r="I32" s="53" t="s">
        <v>47</v>
      </c>
      <c r="J32" s="125" t="s">
        <v>48</v>
      </c>
      <c r="K32" s="126"/>
    </row>
    <row r="33" spans="1:11">
      <c r="A33" s="110" t="s">
        <v>109</v>
      </c>
      <c r="B33" s="118"/>
      <c r="D33" s="114"/>
      <c r="E33" s="116"/>
      <c r="G33" s="97"/>
      <c r="H33" s="16"/>
      <c r="I33" s="17"/>
      <c r="J33" s="129"/>
      <c r="K33" s="130"/>
    </row>
    <row r="34" spans="1:11">
      <c r="A34" s="110"/>
      <c r="B34" s="118"/>
      <c r="D34" s="127" t="s">
        <v>28</v>
      </c>
      <c r="E34" s="128"/>
      <c r="G34" s="117" t="s">
        <v>2</v>
      </c>
      <c r="H34" s="54" t="s">
        <v>46</v>
      </c>
      <c r="I34" s="53" t="s">
        <v>114</v>
      </c>
    </row>
    <row r="35" spans="1:11">
      <c r="A35" s="110" t="s">
        <v>110</v>
      </c>
      <c r="B35" s="118"/>
      <c r="D35" s="127"/>
      <c r="E35" s="128"/>
      <c r="G35" s="97"/>
      <c r="H35" s="16"/>
      <c r="I35" s="17"/>
    </row>
    <row r="36" spans="1:11">
      <c r="A36" s="110"/>
      <c r="B36" s="118"/>
      <c r="G36" s="34" t="s">
        <v>115</v>
      </c>
      <c r="H36" s="16"/>
    </row>
    <row r="37" spans="1:11">
      <c r="B37" s="62"/>
      <c r="G37" s="63"/>
      <c r="H37" s="64"/>
    </row>
    <row r="38" spans="1:11" ht="15" thickBot="1"/>
    <row r="39" spans="1:11" ht="16" thickBot="1">
      <c r="A39" s="78" t="s">
        <v>132</v>
      </c>
      <c r="B39" s="80"/>
    </row>
    <row r="40" spans="1:11">
      <c r="A40" s="117" t="s">
        <v>10</v>
      </c>
      <c r="B40" s="111" t="e">
        <f>(F21+E21)/B24</f>
        <v>#DIV/0!</v>
      </c>
    </row>
    <row r="41" spans="1:11">
      <c r="A41" s="97"/>
      <c r="B41" s="111"/>
    </row>
    <row r="42" spans="1:11">
      <c r="A42" s="110" t="s">
        <v>13</v>
      </c>
      <c r="B42" s="118" t="e">
        <f>K21/B26/B28</f>
        <v>#DIV/0!</v>
      </c>
    </row>
    <row r="43" spans="1:11">
      <c r="A43" s="110"/>
      <c r="B43" s="118"/>
    </row>
    <row r="45" spans="1:11" ht="15" thickBot="1"/>
    <row r="46" spans="1:11" ht="16" thickBot="1">
      <c r="A46" s="78" t="s">
        <v>15</v>
      </c>
      <c r="B46" s="79"/>
      <c r="C46" s="79"/>
      <c r="D46" s="79"/>
      <c r="E46" s="79"/>
      <c r="F46" s="79"/>
      <c r="G46" s="80"/>
    </row>
    <row r="47" spans="1:11">
      <c r="A47" s="81" t="s">
        <v>13</v>
      </c>
      <c r="B47" s="83" t="s">
        <v>16</v>
      </c>
      <c r="C47" s="83" t="s">
        <v>17</v>
      </c>
      <c r="D47" s="83" t="s">
        <v>18</v>
      </c>
      <c r="E47" s="83" t="s">
        <v>19</v>
      </c>
      <c r="F47" s="83" t="s">
        <v>20</v>
      </c>
      <c r="G47" s="85" t="s">
        <v>21</v>
      </c>
    </row>
    <row r="48" spans="1:11">
      <c r="A48" s="82"/>
      <c r="B48" s="84"/>
      <c r="C48" s="84"/>
      <c r="D48" s="84"/>
      <c r="E48" s="84"/>
      <c r="F48" s="84"/>
      <c r="G48" s="86"/>
    </row>
    <row r="49" spans="1:7" ht="15" thickBot="1">
      <c r="A49" s="105"/>
      <c r="B49" s="104"/>
      <c r="C49" s="104"/>
      <c r="D49" s="104"/>
      <c r="E49" s="104"/>
      <c r="F49" s="104"/>
      <c r="G49" s="109"/>
    </row>
    <row r="50" spans="1:7">
      <c r="A50" s="9" t="e">
        <f>B42</f>
        <v>#DIV/0!</v>
      </c>
      <c r="B50" s="10">
        <f>B32</f>
        <v>0</v>
      </c>
      <c r="C50" s="10">
        <f>B35</f>
        <v>0</v>
      </c>
      <c r="D50" s="10">
        <f>B33</f>
        <v>0</v>
      </c>
      <c r="E50" s="10" t="e">
        <f>A50*B50/C50/D50</f>
        <v>#DIV/0!</v>
      </c>
      <c r="F50" s="10">
        <f>E34</f>
        <v>0</v>
      </c>
      <c r="G50" s="10" t="e">
        <f>CEILING((E50/F50),1)</f>
        <v>#DIV/0!</v>
      </c>
    </row>
    <row r="51" spans="1:7" ht="15" thickBot="1">
      <c r="A51" s="2"/>
      <c r="B51" s="2"/>
      <c r="C51" s="2"/>
      <c r="D51" s="2"/>
      <c r="E51" s="8"/>
      <c r="F51" s="8"/>
    </row>
    <row r="52" spans="1:7">
      <c r="A52" s="81" t="s">
        <v>6</v>
      </c>
      <c r="B52" s="83" t="s">
        <v>29</v>
      </c>
      <c r="C52" s="106" t="s">
        <v>30</v>
      </c>
      <c r="D52" s="83" t="s">
        <v>21</v>
      </c>
      <c r="E52" s="85" t="s">
        <v>31</v>
      </c>
    </row>
    <row r="53" spans="1:7">
      <c r="A53" s="82"/>
      <c r="B53" s="84"/>
      <c r="C53" s="107"/>
      <c r="D53" s="84"/>
      <c r="E53" s="86"/>
    </row>
    <row r="54" spans="1:7" ht="15" thickBot="1">
      <c r="A54" s="105"/>
      <c r="B54" s="104"/>
      <c r="C54" s="108"/>
      <c r="D54" s="104"/>
      <c r="E54" s="109"/>
    </row>
    <row r="55" spans="1:7">
      <c r="A55" s="9">
        <f>B24</f>
        <v>0</v>
      </c>
      <c r="B55" s="10">
        <f>E32</f>
        <v>0</v>
      </c>
      <c r="C55" s="9" t="e">
        <f>A55/B55</f>
        <v>#DIV/0!</v>
      </c>
      <c r="D55" s="10" t="e">
        <f>G50</f>
        <v>#DIV/0!</v>
      </c>
      <c r="E55" s="9" t="e">
        <f>C55*D55</f>
        <v>#DIV/0!</v>
      </c>
    </row>
    <row r="56" spans="1:7" ht="15" thickBot="1"/>
    <row r="57" spans="1:7">
      <c r="A57" s="83" t="s">
        <v>21</v>
      </c>
      <c r="B57" s="83" t="s">
        <v>20</v>
      </c>
      <c r="C57" s="106" t="s">
        <v>33</v>
      </c>
      <c r="D57" s="83" t="s">
        <v>17</v>
      </c>
      <c r="E57" s="85" t="s">
        <v>34</v>
      </c>
    </row>
    <row r="58" spans="1:7">
      <c r="A58" s="84"/>
      <c r="B58" s="84"/>
      <c r="C58" s="107"/>
      <c r="D58" s="84"/>
      <c r="E58" s="86"/>
    </row>
    <row r="59" spans="1:7" ht="15" thickBot="1">
      <c r="A59" s="104"/>
      <c r="B59" s="104"/>
      <c r="C59" s="108"/>
      <c r="D59" s="104"/>
      <c r="E59" s="109"/>
    </row>
    <row r="60" spans="1:7">
      <c r="A60" s="9" t="e">
        <f>G50</f>
        <v>#DIV/0!</v>
      </c>
      <c r="B60" s="10">
        <f>F50</f>
        <v>0</v>
      </c>
      <c r="C60" s="9" t="e">
        <f>A60*B60</f>
        <v>#DIV/0!</v>
      </c>
      <c r="D60" s="10">
        <f>B35</f>
        <v>0</v>
      </c>
      <c r="E60" s="9" t="e">
        <f>C60*D60</f>
        <v>#DIV/0!</v>
      </c>
    </row>
    <row r="61" spans="1:7">
      <c r="A61" s="8"/>
      <c r="B61" s="8"/>
      <c r="C61" s="8"/>
      <c r="D61" s="8"/>
      <c r="E61" s="8"/>
    </row>
    <row r="62" spans="1:7" ht="15" thickBot="1">
      <c r="A62" s="8"/>
      <c r="B62" s="8"/>
      <c r="C62" s="8"/>
      <c r="D62" s="8"/>
      <c r="E62" s="8"/>
    </row>
    <row r="63" spans="1:7" ht="16" thickBot="1">
      <c r="A63" s="78" t="s">
        <v>37</v>
      </c>
      <c r="B63" s="79"/>
      <c r="C63" s="80"/>
      <c r="D63" s="26"/>
      <c r="E63" s="26"/>
      <c r="F63" s="26"/>
      <c r="G63" s="26"/>
    </row>
    <row r="64" spans="1:7">
      <c r="A64" s="106" t="s">
        <v>112</v>
      </c>
      <c r="B64" s="83" t="s">
        <v>113</v>
      </c>
      <c r="C64" s="83" t="s">
        <v>38</v>
      </c>
      <c r="D64" s="47"/>
      <c r="E64" s="8"/>
    </row>
    <row r="65" spans="1:8" ht="15" thickBot="1">
      <c r="A65" s="108"/>
      <c r="B65" s="104"/>
      <c r="C65" s="104"/>
      <c r="D65" s="47"/>
      <c r="E65" s="8"/>
    </row>
    <row r="66" spans="1:8">
      <c r="A66" s="9" t="e">
        <f>A50</f>
        <v>#DIV/0!</v>
      </c>
      <c r="B66" s="10">
        <f>B30</f>
        <v>0</v>
      </c>
      <c r="C66" s="10" t="e">
        <f>A66/B66</f>
        <v>#DIV/0!</v>
      </c>
      <c r="D66" s="37"/>
      <c r="E66" s="8"/>
    </row>
    <row r="67" spans="1:8">
      <c r="A67" s="8"/>
      <c r="B67" s="8"/>
      <c r="C67" s="8"/>
      <c r="D67" s="8"/>
      <c r="E67" s="8"/>
    </row>
    <row r="68" spans="1:8" ht="15" thickBot="1"/>
    <row r="69" spans="1:8" ht="16" thickBot="1">
      <c r="A69" s="78" t="s">
        <v>35</v>
      </c>
      <c r="B69" s="79"/>
      <c r="C69" s="79"/>
      <c r="D69" s="79"/>
      <c r="E69" s="80"/>
      <c r="F69" s="26"/>
      <c r="G69" s="26"/>
    </row>
    <row r="70" spans="1:8">
      <c r="A70" s="81" t="s">
        <v>38</v>
      </c>
      <c r="B70" s="83" t="s">
        <v>39</v>
      </c>
      <c r="C70" s="83" t="s">
        <v>40</v>
      </c>
      <c r="D70" s="83" t="s">
        <v>41</v>
      </c>
      <c r="E70" s="83" t="s">
        <v>42</v>
      </c>
      <c r="F70" s="41"/>
      <c r="G70" s="19"/>
    </row>
    <row r="71" spans="1:8">
      <c r="A71" s="82"/>
      <c r="B71" s="84"/>
      <c r="C71" s="84"/>
      <c r="D71" s="84"/>
      <c r="E71" s="84"/>
      <c r="F71" s="41"/>
      <c r="G71" s="19"/>
    </row>
    <row r="72" spans="1:8" ht="15" thickBot="1">
      <c r="A72" s="105"/>
      <c r="B72" s="104"/>
      <c r="C72" s="104"/>
      <c r="D72" s="104"/>
      <c r="E72" s="104"/>
      <c r="F72" s="41"/>
      <c r="G72" s="19"/>
    </row>
    <row r="73" spans="1:8">
      <c r="A73" s="9" t="e">
        <f>C66</f>
        <v>#DIV/0!</v>
      </c>
      <c r="B73" s="10">
        <v>0.9</v>
      </c>
      <c r="C73" s="10" t="e">
        <f>A73/B73</f>
        <v>#DIV/0!</v>
      </c>
      <c r="D73" s="10">
        <f>H35</f>
        <v>0</v>
      </c>
      <c r="E73" s="39" t="e">
        <f>CEILING((C73/D73),1)</f>
        <v>#DIV/0!</v>
      </c>
      <c r="F73" s="25"/>
      <c r="G73" s="25"/>
    </row>
    <row r="74" spans="1:8" ht="15" thickBot="1">
      <c r="H74" t="s">
        <v>36</v>
      </c>
    </row>
    <row r="75" spans="1:8">
      <c r="A75" s="67"/>
      <c r="B75" s="81" t="s">
        <v>29</v>
      </c>
      <c r="C75" s="106" t="s">
        <v>30</v>
      </c>
      <c r="D75" s="83" t="s">
        <v>52</v>
      </c>
      <c r="E75" s="85" t="s">
        <v>53</v>
      </c>
      <c r="F75" s="85" t="s">
        <v>54</v>
      </c>
      <c r="G75" s="85" t="s">
        <v>42</v>
      </c>
      <c r="H75" s="85" t="s">
        <v>55</v>
      </c>
    </row>
    <row r="76" spans="1:8">
      <c r="A76" s="67"/>
      <c r="B76" s="82"/>
      <c r="C76" s="107"/>
      <c r="D76" s="84"/>
      <c r="E76" s="86"/>
      <c r="F76" s="86"/>
      <c r="G76" s="86"/>
      <c r="H76" s="86"/>
    </row>
    <row r="77" spans="1:8" ht="15" thickBot="1">
      <c r="A77" s="68"/>
      <c r="B77" s="105"/>
      <c r="C77" s="108"/>
      <c r="D77" s="104"/>
      <c r="E77" s="109"/>
      <c r="F77" s="109"/>
      <c r="G77" s="109"/>
      <c r="H77" s="109"/>
    </row>
    <row r="78" spans="1:8">
      <c r="A78" s="21">
        <v>1.2</v>
      </c>
      <c r="B78" s="10">
        <f>E32</f>
        <v>0</v>
      </c>
      <c r="C78" s="9" t="e">
        <f>C55</f>
        <v>#DIV/0!</v>
      </c>
      <c r="D78" s="10"/>
      <c r="E78" s="9">
        <f>J33</f>
        <v>0</v>
      </c>
      <c r="F78" s="38" t="e">
        <f>CEILING((A78*B78*C78/E78),1)</f>
        <v>#DIV/0!</v>
      </c>
      <c r="G78" s="38" t="e">
        <f>CEILING(E73,1)</f>
        <v>#DIV/0!</v>
      </c>
      <c r="H78" s="38" t="e">
        <f>F78*G78</f>
        <v>#DIV/0!</v>
      </c>
    </row>
    <row r="79" spans="1:8" ht="15" thickBot="1"/>
    <row r="80" spans="1:8">
      <c r="A80" s="149" t="s">
        <v>42</v>
      </c>
      <c r="B80" s="88" t="s">
        <v>41</v>
      </c>
      <c r="C80" s="75"/>
      <c r="D80" s="87" t="s">
        <v>56</v>
      </c>
      <c r="E80" s="88"/>
      <c r="G80" s="22"/>
    </row>
    <row r="81" spans="1:7">
      <c r="A81" s="150"/>
      <c r="B81" s="147">
        <f>H35</f>
        <v>0</v>
      </c>
      <c r="C81" s="148"/>
      <c r="D81" s="152" t="e">
        <f>G78*B81</f>
        <v>#DIV/0!</v>
      </c>
      <c r="E81" s="153"/>
      <c r="F81" s="23"/>
      <c r="G81" s="18"/>
    </row>
    <row r="82" spans="1:7">
      <c r="A82" s="150"/>
      <c r="B82" s="88" t="s">
        <v>57</v>
      </c>
      <c r="C82" s="75"/>
      <c r="D82" s="75" t="s">
        <v>58</v>
      </c>
      <c r="E82" s="75"/>
      <c r="F82" s="23"/>
      <c r="G82" s="23"/>
    </row>
    <row r="83" spans="1:7" ht="15" thickBot="1">
      <c r="A83" s="151"/>
      <c r="B83" s="147">
        <f>I35</f>
        <v>0</v>
      </c>
      <c r="C83" s="154"/>
      <c r="D83" s="152" t="e">
        <f>G78*B83</f>
        <v>#DIV/0!</v>
      </c>
      <c r="E83" s="153"/>
      <c r="F83" s="23"/>
      <c r="G83" s="18"/>
    </row>
    <row r="84" spans="1:7" ht="15" thickBot="1">
      <c r="A84" s="24"/>
      <c r="F84" s="23"/>
      <c r="G84" s="18"/>
    </row>
    <row r="85" spans="1:7">
      <c r="A85" s="149" t="s">
        <v>54</v>
      </c>
      <c r="B85" s="88" t="s">
        <v>59</v>
      </c>
      <c r="C85" s="75"/>
      <c r="D85" s="87" t="s">
        <v>60</v>
      </c>
      <c r="E85" s="88"/>
    </row>
    <row r="86" spans="1:7">
      <c r="A86" s="150"/>
      <c r="B86" s="147">
        <f>H33</f>
        <v>0</v>
      </c>
      <c r="C86" s="148"/>
      <c r="D86" s="152" t="e">
        <f>F78*B86</f>
        <v>#DIV/0!</v>
      </c>
      <c r="E86" s="153"/>
    </row>
    <row r="87" spans="1:7">
      <c r="A87" s="150"/>
      <c r="B87" s="88" t="s">
        <v>61</v>
      </c>
      <c r="C87" s="75"/>
      <c r="D87" s="88" t="s">
        <v>62</v>
      </c>
      <c r="E87" s="75"/>
    </row>
    <row r="88" spans="1:7" ht="15" thickBot="1">
      <c r="A88" s="151"/>
      <c r="B88" s="147">
        <f>I33</f>
        <v>0</v>
      </c>
      <c r="C88" s="154"/>
      <c r="D88" s="152" t="e">
        <f>F78*B88</f>
        <v>#DIV/0!</v>
      </c>
      <c r="E88" s="153"/>
    </row>
    <row r="90" spans="1:7" ht="15" thickBot="1"/>
    <row r="91" spans="1:7" ht="16" thickBot="1">
      <c r="A91" s="78" t="s">
        <v>63</v>
      </c>
      <c r="B91" s="79"/>
      <c r="C91" s="79"/>
      <c r="D91" s="79"/>
      <c r="E91" s="80"/>
      <c r="F91" s="26"/>
      <c r="G91" s="26"/>
    </row>
    <row r="92" spans="1:7">
      <c r="A92" s="155"/>
      <c r="B92" s="84" t="s">
        <v>58</v>
      </c>
      <c r="C92" s="84" t="s">
        <v>65</v>
      </c>
      <c r="D92" s="84" t="s">
        <v>64</v>
      </c>
      <c r="E92" s="83" t="s">
        <v>66</v>
      </c>
      <c r="F92" s="41"/>
      <c r="G92" s="19"/>
    </row>
    <row r="93" spans="1:7">
      <c r="A93" s="155"/>
      <c r="B93" s="84"/>
      <c r="C93" s="84"/>
      <c r="D93" s="84"/>
      <c r="E93" s="84"/>
      <c r="F93" s="41"/>
      <c r="G93" s="19"/>
    </row>
    <row r="94" spans="1:7" ht="15" thickBot="1">
      <c r="A94" s="155"/>
      <c r="B94" s="104"/>
      <c r="C94" s="104"/>
      <c r="D94" s="104"/>
      <c r="E94" s="104"/>
      <c r="F94" s="41"/>
      <c r="G94" s="19"/>
    </row>
    <row r="95" spans="1:7">
      <c r="A95" s="21">
        <v>1.25</v>
      </c>
      <c r="B95" s="10" t="e">
        <f>D83</f>
        <v>#DIV/0!</v>
      </c>
      <c r="C95" s="11" t="e">
        <f>A95*B95</f>
        <v>#DIV/0!</v>
      </c>
      <c r="D95" s="10"/>
      <c r="E95" s="10"/>
      <c r="F95" s="25"/>
      <c r="G95" s="25"/>
    </row>
    <row r="97" spans="1:8" ht="15" thickBot="1"/>
    <row r="98" spans="1:8" ht="16" thickBot="1">
      <c r="A98" s="78" t="s">
        <v>67</v>
      </c>
      <c r="B98" s="79"/>
      <c r="C98" s="80"/>
      <c r="D98" s="26"/>
      <c r="E98" s="26"/>
      <c r="F98" s="26"/>
    </row>
    <row r="99" spans="1:8">
      <c r="A99" s="156" t="s">
        <v>68</v>
      </c>
      <c r="B99" s="157"/>
      <c r="C99" s="158"/>
      <c r="D99" s="42"/>
      <c r="E99" s="43"/>
      <c r="F99" s="43"/>
    </row>
    <row r="100" spans="1:8">
      <c r="A100" s="89" t="s">
        <v>69</v>
      </c>
      <c r="B100" s="90"/>
      <c r="C100" s="6"/>
      <c r="D100" s="44"/>
      <c r="E100" s="23"/>
      <c r="F100" s="18"/>
    </row>
    <row r="101" spans="1:8">
      <c r="A101" s="89" t="s">
        <v>70</v>
      </c>
      <c r="B101" s="90"/>
      <c r="C101" s="6"/>
      <c r="D101" s="44"/>
      <c r="E101" s="23"/>
      <c r="F101" s="18"/>
    </row>
    <row r="102" spans="1:8">
      <c r="A102" s="89" t="s">
        <v>71</v>
      </c>
      <c r="B102" s="90"/>
      <c r="C102" s="6"/>
      <c r="D102" s="44"/>
      <c r="E102" s="23"/>
      <c r="F102" s="18"/>
    </row>
    <row r="103" spans="1:8">
      <c r="A103" s="89" t="s">
        <v>72</v>
      </c>
      <c r="B103" s="90"/>
      <c r="C103" s="6"/>
      <c r="D103" s="44"/>
      <c r="E103" s="23"/>
      <c r="F103" s="18"/>
    </row>
    <row r="104" spans="1:8">
      <c r="A104" s="89" t="s">
        <v>73</v>
      </c>
      <c r="B104" s="90"/>
      <c r="C104" s="6"/>
      <c r="D104" s="44"/>
      <c r="E104" s="23"/>
      <c r="F104" s="18"/>
    </row>
    <row r="105" spans="1:8">
      <c r="A105" s="89" t="s">
        <v>74</v>
      </c>
      <c r="B105" s="90"/>
      <c r="C105" s="6"/>
      <c r="D105" s="44"/>
      <c r="E105" s="23"/>
      <c r="F105" s="18"/>
    </row>
    <row r="106" spans="1:8" ht="14" customHeight="1">
      <c r="A106" s="91" t="s">
        <v>75</v>
      </c>
      <c r="B106" s="92"/>
      <c r="C106" s="95"/>
      <c r="D106" s="41"/>
      <c r="E106" s="19"/>
      <c r="F106" s="48"/>
    </row>
    <row r="107" spans="1:8">
      <c r="A107" s="93"/>
      <c r="B107" s="94"/>
      <c r="C107" s="95"/>
      <c r="D107" s="41"/>
      <c r="E107" s="19"/>
      <c r="F107" s="48"/>
    </row>
    <row r="108" spans="1:8">
      <c r="A108" s="89" t="s">
        <v>76</v>
      </c>
      <c r="B108" s="90"/>
      <c r="C108" s="6"/>
      <c r="D108" s="44"/>
      <c r="E108" s="23"/>
      <c r="F108" s="18"/>
    </row>
    <row r="109" spans="1:8">
      <c r="A109" s="89" t="s">
        <v>77</v>
      </c>
      <c r="B109" s="90"/>
      <c r="C109" s="6"/>
      <c r="D109" s="44"/>
      <c r="E109" s="23"/>
      <c r="F109" s="18"/>
    </row>
    <row r="110" spans="1:8">
      <c r="A110" s="23"/>
      <c r="B110" s="18"/>
      <c r="C110" s="22"/>
      <c r="D110" s="23"/>
      <c r="E110" s="23"/>
      <c r="F110" s="18"/>
    </row>
    <row r="111" spans="1:8" ht="15" thickBot="1"/>
    <row r="112" spans="1:8" ht="16" thickBot="1">
      <c r="A112" s="78" t="s">
        <v>121</v>
      </c>
      <c r="B112" s="79"/>
      <c r="C112" s="79"/>
      <c r="D112" s="79"/>
      <c r="E112" s="79"/>
      <c r="F112" s="79"/>
      <c r="G112" s="79"/>
      <c r="H112" s="80"/>
    </row>
    <row r="113" spans="1:8">
      <c r="A113" s="81" t="s">
        <v>78</v>
      </c>
      <c r="B113" s="83" t="s">
        <v>79</v>
      </c>
      <c r="C113" s="83" t="s">
        <v>80</v>
      </c>
      <c r="D113" s="83" t="s">
        <v>81</v>
      </c>
      <c r="E113" s="83" t="s">
        <v>82</v>
      </c>
      <c r="F113" s="83" t="s">
        <v>83</v>
      </c>
      <c r="G113" s="98" t="s">
        <v>85</v>
      </c>
      <c r="H113" s="101" t="s">
        <v>86</v>
      </c>
    </row>
    <row r="114" spans="1:8">
      <c r="A114" s="82"/>
      <c r="B114" s="84"/>
      <c r="C114" s="84"/>
      <c r="D114" s="84"/>
      <c r="E114" s="84"/>
      <c r="F114" s="84"/>
      <c r="G114" s="99"/>
      <c r="H114" s="102"/>
    </row>
    <row r="115" spans="1:8">
      <c r="A115" s="96"/>
      <c r="B115" s="97"/>
      <c r="C115" s="97"/>
      <c r="D115" s="97"/>
      <c r="E115" s="97"/>
      <c r="F115" s="97"/>
      <c r="G115" s="100"/>
      <c r="H115" s="103"/>
    </row>
    <row r="116" spans="1:8">
      <c r="A116" s="69" t="s">
        <v>122</v>
      </c>
      <c r="B116" s="70"/>
      <c r="C116" s="70"/>
      <c r="D116" s="70"/>
      <c r="E116" s="70"/>
      <c r="F116" s="70"/>
      <c r="G116" s="70"/>
      <c r="H116" s="71"/>
    </row>
    <row r="117" spans="1:8">
      <c r="A117" s="6" t="s">
        <v>123</v>
      </c>
      <c r="B117" s="6"/>
      <c r="C117" s="6"/>
      <c r="D117" s="6"/>
      <c r="E117" s="6"/>
      <c r="F117" s="6"/>
      <c r="G117" s="6"/>
      <c r="H117" s="6"/>
    </row>
    <row r="118" spans="1:8" ht="28">
      <c r="A118" s="49" t="s">
        <v>124</v>
      </c>
      <c r="B118" s="6"/>
      <c r="C118" s="6"/>
      <c r="D118" s="6"/>
      <c r="E118" s="6"/>
      <c r="F118" s="6"/>
      <c r="G118" s="6"/>
      <c r="H118" s="6"/>
    </row>
    <row r="119" spans="1:8">
      <c r="A119" s="69" t="s">
        <v>125</v>
      </c>
      <c r="B119" s="70"/>
      <c r="C119" s="70"/>
      <c r="D119" s="70"/>
      <c r="E119" s="70"/>
      <c r="F119" s="70"/>
      <c r="G119" s="70"/>
      <c r="H119" s="71"/>
    </row>
    <row r="120" spans="1:8">
      <c r="A120" s="49" t="s">
        <v>126</v>
      </c>
      <c r="B120" s="6"/>
      <c r="C120" s="6"/>
      <c r="D120" s="6"/>
      <c r="E120" s="6"/>
      <c r="F120" s="6"/>
      <c r="G120" s="6"/>
      <c r="H120" s="6"/>
    </row>
    <row r="121" spans="1:8">
      <c r="A121" s="49" t="s">
        <v>127</v>
      </c>
      <c r="B121" s="50"/>
      <c r="C121" s="50"/>
      <c r="D121" s="50"/>
      <c r="E121" s="50"/>
      <c r="F121" s="50"/>
      <c r="G121" s="50"/>
      <c r="H121" s="50"/>
    </row>
    <row r="122" spans="1:8">
      <c r="A122" s="72" t="s">
        <v>89</v>
      </c>
      <c r="B122" s="73"/>
      <c r="C122" s="73"/>
      <c r="D122" s="73"/>
      <c r="E122" s="73"/>
      <c r="F122" s="73"/>
      <c r="G122" s="73"/>
      <c r="H122" s="74"/>
    </row>
    <row r="123" spans="1:8">
      <c r="A123" s="6" t="s">
        <v>90</v>
      </c>
      <c r="B123" s="6"/>
      <c r="C123" s="6"/>
      <c r="D123" s="6"/>
      <c r="E123" s="6"/>
      <c r="F123" s="6"/>
      <c r="G123" s="6"/>
      <c r="H123" s="6"/>
    </row>
    <row r="124" spans="1:8">
      <c r="A124" s="6" t="s">
        <v>96</v>
      </c>
      <c r="B124" s="6"/>
      <c r="C124" s="6"/>
      <c r="D124" s="6"/>
      <c r="E124" s="6"/>
      <c r="F124" s="6"/>
      <c r="G124" s="6"/>
      <c r="H124" s="6"/>
    </row>
    <row r="125" spans="1:8">
      <c r="A125" s="6" t="s">
        <v>91</v>
      </c>
      <c r="B125" s="6"/>
      <c r="C125" s="6"/>
      <c r="D125" s="6"/>
      <c r="E125" s="6"/>
      <c r="F125" s="6"/>
      <c r="G125" s="6"/>
      <c r="H125" s="6"/>
    </row>
    <row r="126" spans="1:8">
      <c r="A126" s="6" t="s">
        <v>92</v>
      </c>
      <c r="B126" s="6"/>
      <c r="C126" s="6"/>
      <c r="D126" s="6"/>
      <c r="E126" s="6"/>
      <c r="F126" s="6"/>
      <c r="G126" s="6"/>
      <c r="H126" s="6"/>
    </row>
    <row r="127" spans="1:8">
      <c r="A127" s="6" t="s">
        <v>93</v>
      </c>
      <c r="B127" s="6"/>
      <c r="C127" s="6"/>
      <c r="D127" s="6"/>
      <c r="E127" s="6"/>
      <c r="F127" s="6"/>
      <c r="G127" s="6"/>
      <c r="H127" s="6"/>
    </row>
    <row r="128" spans="1:8">
      <c r="A128" s="6" t="s">
        <v>94</v>
      </c>
      <c r="B128" s="6"/>
      <c r="C128" s="6"/>
      <c r="D128" s="6"/>
      <c r="E128" s="6"/>
      <c r="F128" s="6"/>
      <c r="G128" s="6"/>
      <c r="H128" s="6"/>
    </row>
    <row r="129" spans="1:8">
      <c r="A129" s="6" t="s">
        <v>95</v>
      </c>
      <c r="B129" s="6"/>
      <c r="C129" s="6"/>
      <c r="D129" s="6"/>
      <c r="E129" s="6"/>
      <c r="F129" s="6"/>
      <c r="G129" s="6"/>
      <c r="H129" s="6"/>
    </row>
    <row r="130" spans="1:8" ht="28">
      <c r="A130" s="49" t="s">
        <v>128</v>
      </c>
      <c r="B130" s="6"/>
      <c r="C130" s="50"/>
      <c r="D130" s="6" t="s">
        <v>130</v>
      </c>
      <c r="E130" s="50"/>
      <c r="F130" s="6"/>
      <c r="G130" s="50"/>
      <c r="H130" s="22"/>
    </row>
    <row r="131" spans="1:8">
      <c r="A131" s="6" t="s">
        <v>129</v>
      </c>
      <c r="B131" s="6"/>
      <c r="C131" s="50"/>
      <c r="D131" s="6"/>
      <c r="E131" s="50"/>
      <c r="F131" s="6"/>
      <c r="G131" s="50"/>
      <c r="H131" s="22"/>
    </row>
    <row r="132" spans="1:8">
      <c r="A132" s="36" t="s">
        <v>97</v>
      </c>
      <c r="B132" s="87" t="s">
        <v>86</v>
      </c>
      <c r="C132" s="88"/>
      <c r="D132" s="87" t="s">
        <v>100</v>
      </c>
      <c r="E132" s="88"/>
      <c r="F132" s="87" t="s">
        <v>101</v>
      </c>
      <c r="G132" s="88"/>
    </row>
    <row r="133" spans="1:8">
      <c r="A133" s="32" t="s">
        <v>98</v>
      </c>
      <c r="B133" s="76"/>
      <c r="C133" s="77"/>
      <c r="D133" s="76"/>
      <c r="E133" s="77"/>
      <c r="F133" s="76"/>
      <c r="G133" s="77"/>
    </row>
    <row r="134" spans="1:8">
      <c r="A134" s="32" t="s">
        <v>99</v>
      </c>
      <c r="B134" s="76"/>
      <c r="C134" s="77"/>
      <c r="D134" s="76"/>
      <c r="E134" s="77"/>
      <c r="F134" s="76"/>
      <c r="G134" s="77"/>
    </row>
    <row r="135" spans="1:8">
      <c r="B135" s="55"/>
      <c r="C135" s="55"/>
      <c r="D135" s="55"/>
      <c r="E135" s="55"/>
      <c r="F135" s="55"/>
      <c r="G135" s="55"/>
    </row>
    <row r="136" spans="1:8" ht="15" thickBot="1">
      <c r="B136" s="55"/>
      <c r="C136" s="55"/>
      <c r="D136" s="55"/>
      <c r="E136" s="55"/>
      <c r="F136" s="55"/>
      <c r="G136" s="55"/>
    </row>
    <row r="137" spans="1:8" ht="16" thickBot="1">
      <c r="A137" s="78" t="s">
        <v>84</v>
      </c>
      <c r="B137" s="79"/>
      <c r="C137" s="79"/>
      <c r="D137" s="79"/>
      <c r="E137" s="79"/>
      <c r="F137" s="79"/>
      <c r="G137" s="79"/>
      <c r="H137" s="80"/>
    </row>
    <row r="138" spans="1:8">
      <c r="A138" s="81" t="s">
        <v>78</v>
      </c>
      <c r="B138" s="83" t="s">
        <v>79</v>
      </c>
      <c r="C138" s="83" t="s">
        <v>80</v>
      </c>
      <c r="D138" s="83" t="s">
        <v>81</v>
      </c>
      <c r="E138" s="83" t="s">
        <v>82</v>
      </c>
      <c r="F138" s="83" t="s">
        <v>83</v>
      </c>
      <c r="G138" s="85" t="s">
        <v>85</v>
      </c>
      <c r="H138" s="85" t="s">
        <v>86</v>
      </c>
    </row>
    <row r="139" spans="1:8">
      <c r="A139" s="82"/>
      <c r="B139" s="84"/>
      <c r="C139" s="84"/>
      <c r="D139" s="84"/>
      <c r="E139" s="84"/>
      <c r="F139" s="84"/>
      <c r="G139" s="86"/>
      <c r="H139" s="86"/>
    </row>
    <row r="140" spans="1:8">
      <c r="A140" s="82"/>
      <c r="B140" s="84"/>
      <c r="C140" s="84"/>
      <c r="D140" s="84"/>
      <c r="E140" s="84"/>
      <c r="F140" s="84"/>
      <c r="G140" s="86"/>
      <c r="H140" s="86"/>
    </row>
    <row r="141" spans="1:8">
      <c r="A141" s="69" t="s">
        <v>87</v>
      </c>
      <c r="B141" s="70"/>
      <c r="C141" s="70"/>
      <c r="D141" s="70"/>
      <c r="E141" s="70"/>
      <c r="F141" s="70"/>
      <c r="G141" s="70"/>
      <c r="H141" s="71"/>
    </row>
    <row r="142" spans="1:8">
      <c r="A142" s="6" t="s">
        <v>88</v>
      </c>
      <c r="B142" s="6"/>
      <c r="C142" s="6"/>
      <c r="D142" s="6"/>
      <c r="E142" s="6"/>
      <c r="F142" s="6"/>
      <c r="G142" s="6"/>
      <c r="H142" s="6"/>
    </row>
    <row r="143" spans="1:8">
      <c r="A143" s="72" t="s">
        <v>89</v>
      </c>
      <c r="B143" s="73"/>
      <c r="C143" s="73"/>
      <c r="D143" s="73"/>
      <c r="E143" s="73"/>
      <c r="F143" s="73"/>
      <c r="G143" s="73"/>
      <c r="H143" s="74"/>
    </row>
    <row r="144" spans="1:8">
      <c r="A144" s="6" t="s">
        <v>90</v>
      </c>
      <c r="B144" s="6"/>
      <c r="C144" s="6"/>
      <c r="D144" s="6"/>
      <c r="E144" s="6"/>
      <c r="F144" s="6"/>
      <c r="G144" s="6"/>
      <c r="H144" s="6"/>
    </row>
    <row r="145" spans="1:8">
      <c r="A145" s="6" t="s">
        <v>96</v>
      </c>
      <c r="B145" s="6"/>
      <c r="C145" s="6"/>
      <c r="D145" s="6"/>
      <c r="E145" s="6"/>
      <c r="F145" s="6"/>
      <c r="G145" s="6"/>
      <c r="H145" s="6"/>
    </row>
    <row r="146" spans="1:8">
      <c r="A146" s="6" t="s">
        <v>91</v>
      </c>
      <c r="B146" s="6"/>
      <c r="C146" s="6"/>
      <c r="D146" s="6"/>
      <c r="E146" s="6"/>
      <c r="F146" s="6"/>
      <c r="G146" s="6"/>
      <c r="H146" s="6"/>
    </row>
    <row r="147" spans="1:8">
      <c r="A147" s="6" t="s">
        <v>92</v>
      </c>
      <c r="B147" s="6"/>
      <c r="C147" s="6"/>
      <c r="D147" s="6"/>
      <c r="E147" s="6"/>
      <c r="F147" s="6"/>
      <c r="G147" s="6"/>
      <c r="H147" s="6"/>
    </row>
    <row r="148" spans="1:8">
      <c r="A148" s="6" t="s">
        <v>93</v>
      </c>
      <c r="B148" s="6"/>
      <c r="C148" s="6"/>
      <c r="D148" s="6"/>
      <c r="E148" s="6"/>
      <c r="F148" s="6"/>
      <c r="G148" s="6"/>
      <c r="H148" s="6"/>
    </row>
    <row r="149" spans="1:8">
      <c r="A149" s="6" t="s">
        <v>94</v>
      </c>
      <c r="B149" s="6"/>
      <c r="C149" s="6"/>
      <c r="D149" s="6"/>
      <c r="E149" s="6"/>
      <c r="F149" s="6"/>
      <c r="G149" s="6"/>
      <c r="H149" s="6"/>
    </row>
    <row r="150" spans="1:8">
      <c r="A150" s="6" t="s">
        <v>95</v>
      </c>
      <c r="B150" s="6"/>
      <c r="C150" s="6"/>
      <c r="D150" s="6"/>
      <c r="E150" s="6"/>
      <c r="F150" s="6"/>
      <c r="G150" s="6"/>
      <c r="H150" s="6"/>
    </row>
    <row r="151" spans="1:8">
      <c r="A151" s="36" t="s">
        <v>97</v>
      </c>
      <c r="B151" s="75" t="s">
        <v>86</v>
      </c>
      <c r="C151" s="75"/>
      <c r="D151" s="75" t="s">
        <v>100</v>
      </c>
      <c r="E151" s="75"/>
      <c r="F151" s="75" t="s">
        <v>101</v>
      </c>
      <c r="G151" s="75"/>
    </row>
    <row r="152" spans="1:8">
      <c r="A152" s="32" t="s">
        <v>98</v>
      </c>
      <c r="B152" s="76"/>
      <c r="C152" s="77"/>
      <c r="D152" s="76"/>
      <c r="E152" s="77"/>
      <c r="F152" s="76"/>
      <c r="G152" s="77"/>
    </row>
    <row r="153" spans="1:8">
      <c r="A153" s="32" t="s">
        <v>99</v>
      </c>
      <c r="B153" s="76"/>
      <c r="C153" s="77"/>
      <c r="D153" s="76"/>
      <c r="E153" s="77"/>
      <c r="F153" s="76"/>
      <c r="G153" s="77"/>
    </row>
    <row r="154" spans="1:8">
      <c r="A154" s="22"/>
      <c r="B154" s="22"/>
      <c r="C154" s="22"/>
      <c r="D154" s="22"/>
      <c r="E154" s="22"/>
      <c r="F154" s="22"/>
      <c r="G154" s="22"/>
    </row>
  </sheetData>
  <mergeCells count="183">
    <mergeCell ref="A119:H119"/>
    <mergeCell ref="A116:H116"/>
    <mergeCell ref="A122:H122"/>
    <mergeCell ref="A46:G46"/>
    <mergeCell ref="A1:C1"/>
    <mergeCell ref="A2:C3"/>
    <mergeCell ref="A4:C5"/>
    <mergeCell ref="A91:E91"/>
    <mergeCell ref="A92:A94"/>
    <mergeCell ref="B92:B94"/>
    <mergeCell ref="A101:B101"/>
    <mergeCell ref="A102:B102"/>
    <mergeCell ref="A103:B103"/>
    <mergeCell ref="A98:C98"/>
    <mergeCell ref="A99:C99"/>
    <mergeCell ref="A100:B100"/>
    <mergeCell ref="C92:C94"/>
    <mergeCell ref="D92:D94"/>
    <mergeCell ref="E92:E94"/>
    <mergeCell ref="B85:C85"/>
    <mergeCell ref="D85:E85"/>
    <mergeCell ref="B86:C86"/>
    <mergeCell ref="D86:E86"/>
    <mergeCell ref="A85:A88"/>
    <mergeCell ref="B87:C87"/>
    <mergeCell ref="D87:E87"/>
    <mergeCell ref="B88:C88"/>
    <mergeCell ref="D88:E88"/>
    <mergeCell ref="B80:C80"/>
    <mergeCell ref="D80:E80"/>
    <mergeCell ref="B81:C81"/>
    <mergeCell ref="F75:F77"/>
    <mergeCell ref="G75:G77"/>
    <mergeCell ref="H75:H77"/>
    <mergeCell ref="A80:A83"/>
    <mergeCell ref="B82:C82"/>
    <mergeCell ref="D82:E82"/>
    <mergeCell ref="D81:E81"/>
    <mergeCell ref="B83:C83"/>
    <mergeCell ref="D83:E83"/>
    <mergeCell ref="F47:F49"/>
    <mergeCell ref="G47:G49"/>
    <mergeCell ref="A57:A59"/>
    <mergeCell ref="B57:B59"/>
    <mergeCell ref="C57:C59"/>
    <mergeCell ref="D57:D59"/>
    <mergeCell ref="E57:E59"/>
    <mergeCell ref="A63:C63"/>
    <mergeCell ref="A64:A65"/>
    <mergeCell ref="B64:B65"/>
    <mergeCell ref="C64:C65"/>
    <mergeCell ref="M10:N10"/>
    <mergeCell ref="M11:N11"/>
    <mergeCell ref="M12:N12"/>
    <mergeCell ref="M19:N19"/>
    <mergeCell ref="M20:N20"/>
    <mergeCell ref="M21:N21"/>
    <mergeCell ref="M13:N13"/>
    <mergeCell ref="M14:N14"/>
    <mergeCell ref="M15:N15"/>
    <mergeCell ref="M16:N16"/>
    <mergeCell ref="M17:N17"/>
    <mergeCell ref="M18:N18"/>
    <mergeCell ref="K13:L13"/>
    <mergeCell ref="K14:L14"/>
    <mergeCell ref="K15:L15"/>
    <mergeCell ref="K16:L16"/>
    <mergeCell ref="K17:L17"/>
    <mergeCell ref="K18:L18"/>
    <mergeCell ref="G34:G35"/>
    <mergeCell ref="A39:B39"/>
    <mergeCell ref="A40:A41"/>
    <mergeCell ref="B40:B41"/>
    <mergeCell ref="A7:N7"/>
    <mergeCell ref="F8:F9"/>
    <mergeCell ref="E8:E9"/>
    <mergeCell ref="A26:A27"/>
    <mergeCell ref="B26:B27"/>
    <mergeCell ref="A28:A29"/>
    <mergeCell ref="B28:B29"/>
    <mergeCell ref="A42:A43"/>
    <mergeCell ref="B42:B43"/>
    <mergeCell ref="A30:A31"/>
    <mergeCell ref="B30:B31"/>
    <mergeCell ref="J32:K32"/>
    <mergeCell ref="D34:D35"/>
    <mergeCell ref="E34:E35"/>
    <mergeCell ref="J33:K33"/>
    <mergeCell ref="A35:A36"/>
    <mergeCell ref="B35:B36"/>
    <mergeCell ref="K10:L10"/>
    <mergeCell ref="K11:L11"/>
    <mergeCell ref="K12:L12"/>
    <mergeCell ref="K19:L19"/>
    <mergeCell ref="K20:L20"/>
    <mergeCell ref="K21:L21"/>
    <mergeCell ref="A23:B23"/>
    <mergeCell ref="A8:A9"/>
    <mergeCell ref="B8:B9"/>
    <mergeCell ref="C8:C9"/>
    <mergeCell ref="D8:D9"/>
    <mergeCell ref="G8:G9"/>
    <mergeCell ref="H8:H9"/>
    <mergeCell ref="I8:I9"/>
    <mergeCell ref="J8:J9"/>
    <mergeCell ref="M8:N9"/>
    <mergeCell ref="K8:L9"/>
    <mergeCell ref="G28:K28"/>
    <mergeCell ref="J31:K31"/>
    <mergeCell ref="D32:D33"/>
    <mergeCell ref="E32:E33"/>
    <mergeCell ref="G32:G33"/>
    <mergeCell ref="A33:A34"/>
    <mergeCell ref="B33:B34"/>
    <mergeCell ref="J29:K29"/>
    <mergeCell ref="J30:K30"/>
    <mergeCell ref="B70:B72"/>
    <mergeCell ref="C70:C72"/>
    <mergeCell ref="D70:D72"/>
    <mergeCell ref="E70:E72"/>
    <mergeCell ref="B75:B77"/>
    <mergeCell ref="C75:C77"/>
    <mergeCell ref="D75:D77"/>
    <mergeCell ref="E75:E77"/>
    <mergeCell ref="A24:A25"/>
    <mergeCell ref="B24:B25"/>
    <mergeCell ref="D28:E28"/>
    <mergeCell ref="A52:A54"/>
    <mergeCell ref="B52:B54"/>
    <mergeCell ref="C52:C54"/>
    <mergeCell ref="D52:D54"/>
    <mergeCell ref="E52:E54"/>
    <mergeCell ref="A47:A49"/>
    <mergeCell ref="B47:B49"/>
    <mergeCell ref="C47:C49"/>
    <mergeCell ref="D47:D49"/>
    <mergeCell ref="E47:E49"/>
    <mergeCell ref="A69:E69"/>
    <mergeCell ref="A70:A72"/>
    <mergeCell ref="A104:B104"/>
    <mergeCell ref="A105:B105"/>
    <mergeCell ref="A106:B107"/>
    <mergeCell ref="C106:C107"/>
    <mergeCell ref="A108:B108"/>
    <mergeCell ref="A109:B109"/>
    <mergeCell ref="A112:H112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A137:H137"/>
    <mergeCell ref="A138:A140"/>
    <mergeCell ref="B138:B140"/>
    <mergeCell ref="C138:C140"/>
    <mergeCell ref="D138:D140"/>
    <mergeCell ref="E138:E140"/>
    <mergeCell ref="F138:F140"/>
    <mergeCell ref="G138:G140"/>
    <mergeCell ref="H138:H140"/>
    <mergeCell ref="A141:H141"/>
    <mergeCell ref="A143:H143"/>
    <mergeCell ref="B151:C151"/>
    <mergeCell ref="D151:E151"/>
    <mergeCell ref="F151:G151"/>
    <mergeCell ref="B152:C152"/>
    <mergeCell ref="D152:E152"/>
    <mergeCell ref="F152:G152"/>
    <mergeCell ref="B153:C153"/>
    <mergeCell ref="D153:E153"/>
    <mergeCell ref="F153:G15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N22" sqref="N22"/>
    </sheetView>
  </sheetViews>
  <sheetFormatPr baseColWidth="10" defaultColWidth="8.83203125" defaultRowHeight="14" x14ac:dyDescent="0"/>
  <cols>
    <col min="1" max="1" width="20.6640625" customWidth="1"/>
    <col min="2" max="2" width="15.33203125" customWidth="1"/>
    <col min="3" max="3" width="14.1640625" customWidth="1"/>
    <col min="4" max="4" width="13.33203125" customWidth="1"/>
    <col min="5" max="5" width="15.5" customWidth="1"/>
    <col min="6" max="6" width="14.33203125" customWidth="1"/>
    <col min="7" max="7" width="13.83203125" customWidth="1"/>
    <col min="8" max="8" width="26" customWidth="1"/>
    <col min="9" max="9" width="16.6640625" customWidth="1"/>
    <col min="10" max="10" width="18" customWidth="1"/>
  </cols>
  <sheetData>
    <row r="1" spans="1:17" ht="14" customHeight="1">
      <c r="A1" s="161" t="s">
        <v>103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7" ht="1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7" ht="15" thickBot="1">
      <c r="A3" s="167" t="s">
        <v>32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7" ht="15" customHeight="1">
      <c r="A4" s="106" t="s">
        <v>0</v>
      </c>
      <c r="B4" s="83" t="s">
        <v>1</v>
      </c>
      <c r="C4" s="83" t="s">
        <v>2</v>
      </c>
      <c r="D4" s="83" t="s">
        <v>3</v>
      </c>
      <c r="E4" s="83" t="s">
        <v>133</v>
      </c>
      <c r="F4" s="83" t="s">
        <v>4</v>
      </c>
      <c r="G4" s="83" t="s">
        <v>5</v>
      </c>
      <c r="H4" s="83" t="s">
        <v>131</v>
      </c>
      <c r="I4" s="83" t="s">
        <v>6</v>
      </c>
      <c r="J4" s="83" t="s">
        <v>134</v>
      </c>
      <c r="K4" s="163" t="s">
        <v>135</v>
      </c>
      <c r="L4" s="164"/>
    </row>
    <row r="5" spans="1:17" ht="15" thickBot="1">
      <c r="A5" s="108"/>
      <c r="B5" s="104"/>
      <c r="C5" s="104"/>
      <c r="D5" s="104"/>
      <c r="E5" s="104"/>
      <c r="F5" s="104"/>
      <c r="G5" s="104"/>
      <c r="H5" s="104"/>
      <c r="I5" s="104"/>
      <c r="J5" s="104"/>
      <c r="K5" s="165"/>
      <c r="L5" s="166"/>
    </row>
    <row r="6" spans="1:17" ht="16">
      <c r="A6" s="13" t="s">
        <v>7</v>
      </c>
      <c r="B6" s="14">
        <v>4</v>
      </c>
      <c r="C6" s="14">
        <v>0.9</v>
      </c>
      <c r="D6" s="14">
        <v>112</v>
      </c>
      <c r="E6" s="14">
        <f>C6*D6*B6</f>
        <v>403.2</v>
      </c>
      <c r="F6" s="14">
        <v>1.6</v>
      </c>
      <c r="G6" s="14">
        <v>7</v>
      </c>
      <c r="H6" s="14">
        <v>0.9</v>
      </c>
      <c r="I6" s="14">
        <v>12</v>
      </c>
      <c r="J6" s="15">
        <f>E6*F6*(G6/7)/H6/I6</f>
        <v>59.733333333333327</v>
      </c>
      <c r="K6" s="139">
        <f>E6*F6*(G6/7)</f>
        <v>645.12</v>
      </c>
      <c r="L6" s="140"/>
      <c r="M6" s="27"/>
      <c r="N6" s="27"/>
      <c r="O6" s="27"/>
      <c r="P6" s="27"/>
      <c r="Q6" s="27"/>
    </row>
    <row r="7" spans="1:17" ht="17" thickBot="1">
      <c r="A7" s="4" t="s">
        <v>9</v>
      </c>
      <c r="B7" s="5">
        <v>2</v>
      </c>
      <c r="C7" s="5">
        <v>0.11</v>
      </c>
      <c r="D7" s="5">
        <v>120</v>
      </c>
      <c r="E7" s="5">
        <f>D7*C7*B7</f>
        <v>26.4</v>
      </c>
      <c r="F7" s="5">
        <v>1.6</v>
      </c>
      <c r="G7" s="5">
        <v>7</v>
      </c>
      <c r="H7" s="5">
        <v>0.9</v>
      </c>
      <c r="I7" s="5">
        <v>12</v>
      </c>
      <c r="J7" s="12">
        <f>E7*F7*(G7/7)/H7/I7</f>
        <v>3.9111111111111114</v>
      </c>
      <c r="K7" s="143">
        <f>E7*F7*(G7/7)</f>
        <v>42.24</v>
      </c>
      <c r="L7" s="144"/>
      <c r="M7" s="27"/>
      <c r="N7" s="27"/>
      <c r="O7" s="27"/>
      <c r="P7" s="27"/>
      <c r="Q7" s="27"/>
    </row>
    <row r="8" spans="1:17" ht="15" thickBot="1">
      <c r="D8" t="s">
        <v>8</v>
      </c>
      <c r="E8" s="1">
        <f>SUM(E6:E7)</f>
        <v>429.59999999999997</v>
      </c>
      <c r="I8" t="s">
        <v>8</v>
      </c>
      <c r="J8" s="3">
        <f>SUM(J6:J7)</f>
        <v>63.644444444444439</v>
      </c>
      <c r="K8" s="145">
        <f>SUM(K6:L7)</f>
        <v>687.36</v>
      </c>
      <c r="L8" s="146"/>
    </row>
    <row r="9" spans="1:17" ht="15" thickBot="1">
      <c r="A9" s="167" t="s">
        <v>119</v>
      </c>
      <c r="B9" s="169"/>
    </row>
    <row r="10" spans="1:17">
      <c r="A10" s="110" t="s">
        <v>6</v>
      </c>
      <c r="B10" s="111">
        <v>12</v>
      </c>
    </row>
    <row r="11" spans="1:17">
      <c r="A11" s="110"/>
      <c r="B11" s="111"/>
    </row>
    <row r="12" spans="1:17" ht="15" thickBot="1">
      <c r="A12" s="110" t="s">
        <v>11</v>
      </c>
      <c r="B12" s="118">
        <v>0.98</v>
      </c>
    </row>
    <row r="13" spans="1:17" ht="15" thickBot="1">
      <c r="A13" s="110"/>
      <c r="B13" s="118"/>
      <c r="D13" s="167" t="s">
        <v>23</v>
      </c>
      <c r="E13" s="169"/>
      <c r="G13" s="167" t="s">
        <v>43</v>
      </c>
      <c r="H13" s="168"/>
      <c r="I13" s="168"/>
      <c r="J13" s="168"/>
      <c r="K13" s="169"/>
    </row>
    <row r="14" spans="1:17">
      <c r="A14" s="110" t="s">
        <v>12</v>
      </c>
      <c r="B14" s="118">
        <v>0.9</v>
      </c>
      <c r="D14" s="31" t="s">
        <v>24</v>
      </c>
      <c r="E14" s="7"/>
      <c r="G14" s="31" t="s">
        <v>44</v>
      </c>
      <c r="H14" s="7"/>
      <c r="I14" s="178" t="s">
        <v>49</v>
      </c>
      <c r="J14" s="180">
        <v>1000</v>
      </c>
      <c r="K14" s="180"/>
    </row>
    <row r="15" spans="1:17">
      <c r="A15" s="110"/>
      <c r="B15" s="118"/>
      <c r="D15" s="32" t="s">
        <v>25</v>
      </c>
      <c r="E15" s="6"/>
      <c r="G15" s="32" t="s">
        <v>136</v>
      </c>
      <c r="H15" s="6">
        <v>1650</v>
      </c>
      <c r="I15" s="179"/>
      <c r="J15" s="112"/>
      <c r="K15" s="112"/>
    </row>
    <row r="16" spans="1:17">
      <c r="A16" s="110" t="s">
        <v>14</v>
      </c>
      <c r="B16" s="118">
        <f>4.2</f>
        <v>4.2</v>
      </c>
      <c r="D16" s="32" t="s">
        <v>26</v>
      </c>
      <c r="E16" s="6"/>
      <c r="G16" s="32" t="s">
        <v>137</v>
      </c>
      <c r="H16" s="6">
        <v>990</v>
      </c>
      <c r="I16" s="32" t="s">
        <v>138</v>
      </c>
      <c r="J16" s="112">
        <v>40</v>
      </c>
      <c r="K16" s="112"/>
    </row>
    <row r="17" spans="1:11" ht="15" customHeight="1">
      <c r="A17" s="110"/>
      <c r="B17" s="118"/>
      <c r="D17" s="113" t="s">
        <v>27</v>
      </c>
      <c r="E17" s="115">
        <v>6</v>
      </c>
      <c r="G17" s="34" t="s">
        <v>45</v>
      </c>
      <c r="H17" s="16"/>
      <c r="I17" s="32" t="s">
        <v>50</v>
      </c>
      <c r="J17" s="76" t="s">
        <v>51</v>
      </c>
      <c r="K17" s="77"/>
    </row>
    <row r="18" spans="1:11" ht="15" customHeight="1">
      <c r="A18" s="33" t="s">
        <v>16</v>
      </c>
      <c r="B18" s="20">
        <v>1</v>
      </c>
      <c r="D18" s="114"/>
      <c r="E18" s="116"/>
      <c r="G18" s="117" t="s">
        <v>3</v>
      </c>
      <c r="H18" s="54" t="s">
        <v>46</v>
      </c>
      <c r="I18" s="53" t="s">
        <v>47</v>
      </c>
      <c r="J18" s="181" t="s">
        <v>48</v>
      </c>
      <c r="K18" s="181"/>
    </row>
    <row r="19" spans="1:11">
      <c r="A19" s="110" t="s">
        <v>22</v>
      </c>
      <c r="B19" s="118">
        <v>0.98</v>
      </c>
      <c r="D19" s="127" t="s">
        <v>28</v>
      </c>
      <c r="E19" s="128">
        <v>225</v>
      </c>
      <c r="G19" s="97"/>
      <c r="H19" s="16">
        <v>30.8</v>
      </c>
      <c r="I19" s="17">
        <v>38.6</v>
      </c>
      <c r="J19" s="129">
        <f>H19</f>
        <v>30.8</v>
      </c>
      <c r="K19" s="130"/>
    </row>
    <row r="20" spans="1:11">
      <c r="A20" s="110"/>
      <c r="B20" s="118"/>
      <c r="D20" s="127"/>
      <c r="E20" s="128"/>
      <c r="G20" s="117" t="s">
        <v>2</v>
      </c>
      <c r="H20" s="54" t="s">
        <v>46</v>
      </c>
      <c r="I20" s="53" t="s">
        <v>114</v>
      </c>
    </row>
    <row r="21" spans="1:11">
      <c r="A21" s="110" t="s">
        <v>17</v>
      </c>
      <c r="B21" s="118">
        <v>0.7</v>
      </c>
      <c r="G21" s="97"/>
      <c r="H21" s="16">
        <v>9.94</v>
      </c>
      <c r="I21" s="17">
        <v>9.5500000000000007</v>
      </c>
    </row>
    <row r="22" spans="1:11" ht="18" customHeight="1">
      <c r="A22" s="110"/>
      <c r="B22" s="118"/>
      <c r="G22" s="34" t="s">
        <v>115</v>
      </c>
      <c r="H22" s="16">
        <v>275</v>
      </c>
    </row>
    <row r="24" spans="1:11" ht="15" thickBot="1"/>
    <row r="25" spans="1:11" ht="15" thickBot="1">
      <c r="A25" s="167" t="s">
        <v>132</v>
      </c>
      <c r="B25" s="169"/>
    </row>
    <row r="26" spans="1:11">
      <c r="A26" s="117" t="s">
        <v>10</v>
      </c>
      <c r="B26" s="174">
        <f>E8/E17</f>
        <v>71.599999999999994</v>
      </c>
    </row>
    <row r="27" spans="1:11" ht="15" customHeight="1">
      <c r="A27" s="97"/>
      <c r="B27" s="175"/>
    </row>
    <row r="28" spans="1:11">
      <c r="A28" s="117" t="s">
        <v>19</v>
      </c>
      <c r="B28" s="172">
        <f>A36*G6</f>
        <v>505.11463844797174</v>
      </c>
    </row>
    <row r="29" spans="1:11" ht="15.75" customHeight="1">
      <c r="A29" s="97"/>
      <c r="B29" s="173"/>
    </row>
    <row r="30" spans="1:11" ht="15.75" customHeight="1"/>
    <row r="31" spans="1:11" ht="15.75" customHeight="1" thickBot="1"/>
    <row r="32" spans="1:11" ht="15" thickBot="1">
      <c r="A32" s="167" t="s">
        <v>15</v>
      </c>
      <c r="B32" s="168"/>
      <c r="C32" s="168"/>
      <c r="D32" s="168"/>
      <c r="E32" s="168"/>
      <c r="F32" s="168"/>
      <c r="G32" s="169"/>
    </row>
    <row r="33" spans="1:7" ht="15" customHeight="1">
      <c r="A33" s="81" t="s">
        <v>13</v>
      </c>
      <c r="B33" s="83" t="s">
        <v>16</v>
      </c>
      <c r="C33" s="83" t="s">
        <v>17</v>
      </c>
      <c r="D33" s="83" t="s">
        <v>18</v>
      </c>
      <c r="E33" s="83" t="s">
        <v>19</v>
      </c>
      <c r="F33" s="83" t="s">
        <v>20</v>
      </c>
      <c r="G33" s="85" t="s">
        <v>21</v>
      </c>
    </row>
    <row r="34" spans="1:7" ht="22.5" customHeight="1">
      <c r="A34" s="82"/>
      <c r="B34" s="84"/>
      <c r="C34" s="84"/>
      <c r="D34" s="84"/>
      <c r="E34" s="84"/>
      <c r="F34" s="84"/>
      <c r="G34" s="86"/>
    </row>
    <row r="35" spans="1:7" ht="22.5" customHeight="1" thickBot="1">
      <c r="A35" s="105"/>
      <c r="B35" s="104"/>
      <c r="C35" s="104"/>
      <c r="D35" s="104"/>
      <c r="E35" s="104"/>
      <c r="F35" s="104"/>
      <c r="G35" s="109"/>
    </row>
    <row r="36" spans="1:7">
      <c r="A36" s="46">
        <f>J8/B12/B14</f>
        <v>72.159234063995967</v>
      </c>
      <c r="B36" s="10">
        <f>B18</f>
        <v>1</v>
      </c>
      <c r="C36" s="10">
        <f>B21</f>
        <v>0.7</v>
      </c>
      <c r="D36" s="10">
        <f>B19</f>
        <v>0.98</v>
      </c>
      <c r="E36" s="10">
        <f>A36*B36/C36/D36</f>
        <v>105.18838784839063</v>
      </c>
      <c r="F36" s="10">
        <f>E19</f>
        <v>225</v>
      </c>
      <c r="G36" s="10">
        <f>CEILING((E36/F36),1)</f>
        <v>1</v>
      </c>
    </row>
    <row r="37" spans="1:7" ht="15" thickBot="1">
      <c r="A37" s="45"/>
      <c r="B37" s="2"/>
      <c r="C37" s="2"/>
      <c r="D37" s="2"/>
      <c r="E37" s="8"/>
      <c r="F37" s="8"/>
    </row>
    <row r="38" spans="1:7">
      <c r="A38" s="81" t="s">
        <v>6</v>
      </c>
      <c r="B38" s="83" t="s">
        <v>29</v>
      </c>
      <c r="C38" s="106" t="s">
        <v>30</v>
      </c>
      <c r="D38" s="83" t="s">
        <v>21</v>
      </c>
      <c r="E38" s="85" t="s">
        <v>31</v>
      </c>
    </row>
    <row r="39" spans="1:7" ht="15" customHeight="1">
      <c r="A39" s="82"/>
      <c r="B39" s="84"/>
      <c r="C39" s="107"/>
      <c r="D39" s="84"/>
      <c r="E39" s="86"/>
    </row>
    <row r="40" spans="1:7" ht="15" thickBot="1">
      <c r="A40" s="105"/>
      <c r="B40" s="104"/>
      <c r="C40" s="108"/>
      <c r="D40" s="104"/>
      <c r="E40" s="109"/>
    </row>
    <row r="41" spans="1:7">
      <c r="A41" s="9">
        <f>B10</f>
        <v>12</v>
      </c>
      <c r="B41" s="10">
        <f>E17</f>
        <v>6</v>
      </c>
      <c r="C41" s="9">
        <f>A41/B41</f>
        <v>2</v>
      </c>
      <c r="D41" s="10">
        <f>G36</f>
        <v>1</v>
      </c>
      <c r="E41" s="9">
        <f>C41*D41</f>
        <v>2</v>
      </c>
    </row>
    <row r="42" spans="1:7" ht="15" thickBot="1"/>
    <row r="43" spans="1:7" ht="15" customHeight="1">
      <c r="A43" s="83" t="s">
        <v>21</v>
      </c>
      <c r="B43" s="83" t="s">
        <v>20</v>
      </c>
      <c r="C43" s="106" t="s">
        <v>33</v>
      </c>
      <c r="D43" s="83" t="s">
        <v>17</v>
      </c>
      <c r="E43" s="85" t="s">
        <v>34</v>
      </c>
    </row>
    <row r="44" spans="1:7">
      <c r="A44" s="84"/>
      <c r="B44" s="84"/>
      <c r="C44" s="107"/>
      <c r="D44" s="84"/>
      <c r="E44" s="86"/>
    </row>
    <row r="45" spans="1:7" ht="15" thickBot="1">
      <c r="A45" s="104"/>
      <c r="B45" s="104"/>
      <c r="C45" s="108"/>
      <c r="D45" s="104"/>
      <c r="E45" s="109"/>
    </row>
    <row r="46" spans="1:7">
      <c r="A46" s="9">
        <f>G36</f>
        <v>1</v>
      </c>
      <c r="B46" s="10">
        <f>F36</f>
        <v>225</v>
      </c>
      <c r="C46" s="9">
        <f>A46*B46</f>
        <v>225</v>
      </c>
      <c r="D46" s="10">
        <f>B21</f>
        <v>0.7</v>
      </c>
      <c r="E46" s="9">
        <f>C46*D46</f>
        <v>157.5</v>
      </c>
    </row>
    <row r="47" spans="1:7">
      <c r="A47" s="8"/>
      <c r="B47" s="8"/>
      <c r="C47" s="8"/>
      <c r="D47" s="8"/>
      <c r="E47" s="8"/>
    </row>
    <row r="48" spans="1:7" ht="15" thickBot="1">
      <c r="A48" s="8"/>
      <c r="B48" s="8"/>
      <c r="C48" s="8"/>
      <c r="D48" s="8"/>
      <c r="E48" s="8"/>
    </row>
    <row r="49" spans="1:8" ht="15" thickBot="1">
      <c r="A49" s="167" t="s">
        <v>37</v>
      </c>
      <c r="B49" s="168"/>
      <c r="C49" s="169"/>
      <c r="D49" s="26"/>
      <c r="E49" s="26"/>
      <c r="F49" s="26"/>
      <c r="G49" s="26"/>
    </row>
    <row r="50" spans="1:8" ht="15" customHeight="1">
      <c r="A50" s="106" t="s">
        <v>112</v>
      </c>
      <c r="B50" s="83" t="s">
        <v>113</v>
      </c>
      <c r="C50" s="83" t="s">
        <v>38</v>
      </c>
      <c r="D50" s="47"/>
      <c r="E50" s="8"/>
    </row>
    <row r="51" spans="1:8" ht="15" thickBot="1">
      <c r="A51" s="108"/>
      <c r="B51" s="104"/>
      <c r="C51" s="104"/>
      <c r="D51" s="47"/>
      <c r="E51" s="8"/>
    </row>
    <row r="52" spans="1:8">
      <c r="A52" s="9">
        <f>A36</f>
        <v>72.159234063995967</v>
      </c>
      <c r="B52" s="10">
        <f>B16</f>
        <v>4.2</v>
      </c>
      <c r="C52" s="10">
        <f>A52/B52</f>
        <v>17.180770015237133</v>
      </c>
      <c r="D52" s="37"/>
      <c r="E52" s="8"/>
    </row>
    <row r="53" spans="1:8">
      <c r="A53" s="8"/>
      <c r="B53" s="8"/>
      <c r="C53" s="8"/>
      <c r="D53" s="8"/>
      <c r="E53" s="8"/>
    </row>
    <row r="54" spans="1:8" ht="15" thickBot="1"/>
    <row r="55" spans="1:8" ht="15" thickBot="1">
      <c r="A55" s="167" t="s">
        <v>35</v>
      </c>
      <c r="B55" s="168"/>
      <c r="C55" s="168"/>
      <c r="D55" s="168"/>
      <c r="E55" s="169"/>
      <c r="F55" s="26"/>
      <c r="G55" s="26"/>
    </row>
    <row r="56" spans="1:8">
      <c r="A56" s="81" t="s">
        <v>38</v>
      </c>
      <c r="B56" s="83" t="s">
        <v>39</v>
      </c>
      <c r="C56" s="83" t="s">
        <v>40</v>
      </c>
      <c r="D56" s="83" t="s">
        <v>41</v>
      </c>
      <c r="E56" s="98" t="s">
        <v>42</v>
      </c>
      <c r="F56" s="40"/>
      <c r="G56" s="19"/>
    </row>
    <row r="57" spans="1:8">
      <c r="A57" s="82"/>
      <c r="B57" s="84"/>
      <c r="C57" s="84"/>
      <c r="D57" s="84"/>
      <c r="E57" s="99"/>
      <c r="F57" s="40"/>
      <c r="G57" s="19"/>
    </row>
    <row r="58" spans="1:8" ht="15" thickBot="1">
      <c r="A58" s="105"/>
      <c r="B58" s="104"/>
      <c r="C58" s="104"/>
      <c r="D58" s="104"/>
      <c r="E58" s="170"/>
      <c r="F58" s="40"/>
      <c r="G58" s="19"/>
    </row>
    <row r="59" spans="1:8">
      <c r="A59" s="9">
        <f>C52</f>
        <v>17.180770015237133</v>
      </c>
      <c r="B59" s="10">
        <v>0.9</v>
      </c>
      <c r="C59" s="10">
        <f>A59/B59</f>
        <v>19.089744461374593</v>
      </c>
      <c r="D59" s="10">
        <f>H21</f>
        <v>9.94</v>
      </c>
      <c r="E59" s="39">
        <f>FLOOR((C59/D59),1)</f>
        <v>1</v>
      </c>
      <c r="F59" s="25"/>
      <c r="G59" s="25"/>
    </row>
    <row r="60" spans="1:8" ht="15" thickBot="1">
      <c r="H60" t="s">
        <v>36</v>
      </c>
    </row>
    <row r="61" spans="1:8" ht="15" customHeight="1">
      <c r="A61" s="155"/>
      <c r="B61" s="81" t="s">
        <v>29</v>
      </c>
      <c r="C61" s="106" t="s">
        <v>30</v>
      </c>
      <c r="D61" s="83" t="s">
        <v>52</v>
      </c>
      <c r="E61" s="85" t="s">
        <v>53</v>
      </c>
      <c r="F61" s="85" t="s">
        <v>54</v>
      </c>
      <c r="G61" s="85" t="s">
        <v>42</v>
      </c>
      <c r="H61" s="85" t="s">
        <v>55</v>
      </c>
    </row>
    <row r="62" spans="1:8">
      <c r="A62" s="155"/>
      <c r="B62" s="82"/>
      <c r="C62" s="107"/>
      <c r="D62" s="84"/>
      <c r="E62" s="86"/>
      <c r="F62" s="86"/>
      <c r="G62" s="86"/>
      <c r="H62" s="86"/>
    </row>
    <row r="63" spans="1:8" ht="15" thickBot="1">
      <c r="A63" s="155"/>
      <c r="B63" s="105"/>
      <c r="C63" s="108"/>
      <c r="D63" s="104"/>
      <c r="E63" s="109"/>
      <c r="F63" s="109"/>
      <c r="G63" s="109"/>
      <c r="H63" s="109"/>
    </row>
    <row r="64" spans="1:8">
      <c r="A64" s="21">
        <v>1.2</v>
      </c>
      <c r="B64" s="10">
        <f>E17</f>
        <v>6</v>
      </c>
      <c r="C64" s="9">
        <f>C41</f>
        <v>2</v>
      </c>
      <c r="D64" s="10"/>
      <c r="E64" s="9">
        <f>J19</f>
        <v>30.8</v>
      </c>
      <c r="F64" s="38">
        <f>CEILING((A64*B64*C64/E64),1)</f>
        <v>1</v>
      </c>
      <c r="G64" s="38">
        <f>CEILING(E59,1)</f>
        <v>1</v>
      </c>
      <c r="H64" s="38">
        <f>F64*G64</f>
        <v>1</v>
      </c>
    </row>
    <row r="65" spans="1:7" ht="15" thickBot="1"/>
    <row r="66" spans="1:7">
      <c r="A66" s="149" t="s">
        <v>42</v>
      </c>
      <c r="B66" s="171" t="s">
        <v>41</v>
      </c>
      <c r="C66" s="88"/>
      <c r="D66" s="87" t="s">
        <v>56</v>
      </c>
      <c r="E66" s="88"/>
      <c r="G66" s="22"/>
    </row>
    <row r="67" spans="1:7">
      <c r="A67" s="150"/>
      <c r="B67" s="147">
        <f>H21</f>
        <v>9.94</v>
      </c>
      <c r="C67" s="154"/>
      <c r="D67" s="152">
        <f>G64*B67</f>
        <v>9.94</v>
      </c>
      <c r="E67" s="153"/>
      <c r="F67" s="23"/>
      <c r="G67" s="18"/>
    </row>
    <row r="68" spans="1:7">
      <c r="A68" s="150"/>
      <c r="B68" s="171" t="s">
        <v>57</v>
      </c>
      <c r="C68" s="88"/>
      <c r="D68" s="75" t="s">
        <v>58</v>
      </c>
      <c r="E68" s="75"/>
      <c r="F68" s="23"/>
      <c r="G68" s="23"/>
    </row>
    <row r="69" spans="1:7" ht="15" thickBot="1">
      <c r="A69" s="151"/>
      <c r="B69" s="147">
        <f>I21</f>
        <v>9.5500000000000007</v>
      </c>
      <c r="C69" s="154"/>
      <c r="D69" s="152">
        <f>G64*B69</f>
        <v>9.5500000000000007</v>
      </c>
      <c r="E69" s="153"/>
      <c r="F69" s="23"/>
      <c r="G69" s="18"/>
    </row>
    <row r="70" spans="1:7" ht="15" thickBot="1">
      <c r="A70" s="24"/>
      <c r="F70" s="23"/>
      <c r="G70" s="18"/>
    </row>
    <row r="71" spans="1:7">
      <c r="A71" s="149" t="s">
        <v>54</v>
      </c>
      <c r="B71" s="171" t="s">
        <v>59</v>
      </c>
      <c r="C71" s="88"/>
      <c r="D71" s="87" t="s">
        <v>60</v>
      </c>
      <c r="E71" s="88"/>
    </row>
    <row r="72" spans="1:7">
      <c r="A72" s="150"/>
      <c r="B72" s="147">
        <f>H19</f>
        <v>30.8</v>
      </c>
      <c r="C72" s="154"/>
      <c r="D72" s="152">
        <f>F64*B72</f>
        <v>30.8</v>
      </c>
      <c r="E72" s="153"/>
    </row>
    <row r="73" spans="1:7">
      <c r="A73" s="150"/>
      <c r="B73" s="171" t="s">
        <v>61</v>
      </c>
      <c r="C73" s="88"/>
      <c r="D73" s="88" t="s">
        <v>62</v>
      </c>
      <c r="E73" s="75"/>
    </row>
    <row r="74" spans="1:7" ht="15" thickBot="1">
      <c r="A74" s="151"/>
      <c r="B74" s="147">
        <f>I19</f>
        <v>38.6</v>
      </c>
      <c r="C74" s="154"/>
      <c r="D74" s="152">
        <f>F64*B74</f>
        <v>38.6</v>
      </c>
      <c r="E74" s="153"/>
    </row>
    <row r="76" spans="1:7" ht="15" thickBot="1"/>
    <row r="77" spans="1:7" ht="15" thickBot="1">
      <c r="A77" s="167" t="s">
        <v>63</v>
      </c>
      <c r="B77" s="168"/>
      <c r="C77" s="168"/>
      <c r="D77" s="168"/>
      <c r="E77" s="169"/>
      <c r="F77" s="26"/>
      <c r="G77" s="26"/>
    </row>
    <row r="78" spans="1:7">
      <c r="A78" s="155"/>
      <c r="B78" s="84" t="s">
        <v>58</v>
      </c>
      <c r="C78" s="84" t="s">
        <v>65</v>
      </c>
      <c r="D78" s="84" t="s">
        <v>64</v>
      </c>
      <c r="E78" s="83" t="s">
        <v>66</v>
      </c>
      <c r="F78" s="41"/>
      <c r="G78" s="19"/>
    </row>
    <row r="79" spans="1:7">
      <c r="A79" s="155"/>
      <c r="B79" s="84"/>
      <c r="C79" s="84"/>
      <c r="D79" s="84"/>
      <c r="E79" s="84"/>
      <c r="F79" s="41"/>
      <c r="G79" s="19"/>
    </row>
    <row r="80" spans="1:7" ht="15" thickBot="1">
      <c r="A80" s="155"/>
      <c r="B80" s="104"/>
      <c r="C80" s="104"/>
      <c r="D80" s="104"/>
      <c r="E80" s="104"/>
      <c r="F80" s="41"/>
      <c r="G80" s="19"/>
    </row>
    <row r="81" spans="1:7">
      <c r="A81" s="21">
        <v>1.25</v>
      </c>
      <c r="B81" s="10">
        <f>D69</f>
        <v>9.5500000000000007</v>
      </c>
      <c r="C81" s="11">
        <f>A81*B81</f>
        <v>11.9375</v>
      </c>
      <c r="D81" s="10"/>
      <c r="E81" s="10"/>
      <c r="F81" s="25"/>
      <c r="G81" s="25"/>
    </row>
    <row r="83" spans="1:7" ht="15" thickBot="1"/>
    <row r="84" spans="1:7" ht="15" thickBot="1">
      <c r="A84" s="167" t="s">
        <v>67</v>
      </c>
      <c r="B84" s="168"/>
      <c r="C84" s="169"/>
      <c r="D84" s="26"/>
      <c r="E84" s="26"/>
      <c r="F84" s="26"/>
    </row>
    <row r="85" spans="1:7">
      <c r="A85" s="156" t="s">
        <v>68</v>
      </c>
      <c r="B85" s="157"/>
      <c r="C85" s="158"/>
      <c r="D85" s="42"/>
      <c r="E85" s="43"/>
      <c r="F85" s="43"/>
    </row>
    <row r="86" spans="1:7">
      <c r="A86" s="176" t="s">
        <v>69</v>
      </c>
      <c r="B86" s="176"/>
      <c r="C86" s="6"/>
      <c r="D86" s="44"/>
      <c r="E86" s="23"/>
      <c r="F86" s="18"/>
    </row>
    <row r="87" spans="1:7">
      <c r="A87" s="177" t="s">
        <v>70</v>
      </c>
      <c r="B87" s="177"/>
      <c r="C87" s="6"/>
      <c r="D87" s="44"/>
      <c r="E87" s="23"/>
      <c r="F87" s="18"/>
    </row>
    <row r="88" spans="1:7">
      <c r="A88" s="177" t="s">
        <v>71</v>
      </c>
      <c r="B88" s="177"/>
      <c r="C88" s="6"/>
      <c r="D88" s="44"/>
      <c r="E88" s="23"/>
      <c r="F88" s="18"/>
    </row>
    <row r="89" spans="1:7">
      <c r="A89" s="177" t="s">
        <v>72</v>
      </c>
      <c r="B89" s="177"/>
      <c r="C89" s="6"/>
      <c r="D89" s="44"/>
      <c r="E89" s="23"/>
      <c r="F89" s="18"/>
    </row>
    <row r="90" spans="1:7">
      <c r="A90" s="177" t="s">
        <v>73</v>
      </c>
      <c r="B90" s="177"/>
      <c r="C90" s="6"/>
      <c r="D90" s="44"/>
      <c r="E90" s="23"/>
      <c r="F90" s="18"/>
    </row>
    <row r="91" spans="1:7">
      <c r="A91" s="177" t="s">
        <v>74</v>
      </c>
      <c r="B91" s="177"/>
      <c r="C91" s="6"/>
      <c r="D91" s="44"/>
      <c r="E91" s="23"/>
      <c r="F91" s="18"/>
    </row>
    <row r="92" spans="1:7">
      <c r="A92" s="182" t="s">
        <v>75</v>
      </c>
      <c r="B92" s="182"/>
      <c r="C92" s="95"/>
      <c r="D92" s="41"/>
      <c r="E92" s="19"/>
      <c r="F92" s="48"/>
    </row>
    <row r="93" spans="1:7">
      <c r="A93" s="182"/>
      <c r="B93" s="182"/>
      <c r="C93" s="95"/>
      <c r="D93" s="41"/>
      <c r="E93" s="19"/>
      <c r="F93" s="48"/>
    </row>
    <row r="94" spans="1:7">
      <c r="A94" s="177" t="s">
        <v>76</v>
      </c>
      <c r="B94" s="177"/>
      <c r="C94" s="6"/>
      <c r="D94" s="44"/>
      <c r="E94" s="23"/>
      <c r="F94" s="18"/>
    </row>
    <row r="95" spans="1:7">
      <c r="A95" s="177" t="s">
        <v>77</v>
      </c>
      <c r="B95" s="177"/>
      <c r="C95" s="6"/>
      <c r="D95" s="44"/>
      <c r="E95" s="23"/>
      <c r="F95" s="18"/>
    </row>
    <row r="97" spans="1:8" ht="15" thickBot="1"/>
    <row r="98" spans="1:8" ht="15" thickBot="1">
      <c r="A98" s="167" t="s">
        <v>121</v>
      </c>
      <c r="B98" s="168"/>
      <c r="C98" s="168"/>
      <c r="D98" s="168"/>
      <c r="E98" s="168"/>
      <c r="F98" s="168"/>
      <c r="G98" s="168"/>
      <c r="H98" s="169"/>
    </row>
    <row r="99" spans="1:8" ht="15" customHeight="1">
      <c r="A99" s="81" t="s">
        <v>78</v>
      </c>
      <c r="B99" s="83" t="s">
        <v>79</v>
      </c>
      <c r="C99" s="83" t="s">
        <v>80</v>
      </c>
      <c r="D99" s="83" t="s">
        <v>81</v>
      </c>
      <c r="E99" s="83" t="s">
        <v>82</v>
      </c>
      <c r="F99" s="83" t="s">
        <v>83</v>
      </c>
      <c r="G99" s="98" t="s">
        <v>85</v>
      </c>
      <c r="H99" s="101" t="s">
        <v>86</v>
      </c>
    </row>
    <row r="100" spans="1:8">
      <c r="A100" s="82"/>
      <c r="B100" s="84"/>
      <c r="C100" s="84"/>
      <c r="D100" s="84"/>
      <c r="E100" s="84"/>
      <c r="F100" s="84"/>
      <c r="G100" s="99"/>
      <c r="H100" s="102"/>
    </row>
    <row r="101" spans="1:8">
      <c r="A101" s="96"/>
      <c r="B101" s="97"/>
      <c r="C101" s="97"/>
      <c r="D101" s="97"/>
      <c r="E101" s="97"/>
      <c r="F101" s="97"/>
      <c r="G101" s="100"/>
      <c r="H101" s="103"/>
    </row>
    <row r="102" spans="1:8">
      <c r="A102" s="69" t="s">
        <v>122</v>
      </c>
      <c r="B102" s="70"/>
      <c r="C102" s="70"/>
      <c r="D102" s="70"/>
      <c r="E102" s="70"/>
      <c r="F102" s="70"/>
      <c r="G102" s="70"/>
      <c r="H102" s="71"/>
    </row>
    <row r="103" spans="1:8">
      <c r="A103" s="6" t="s">
        <v>123</v>
      </c>
      <c r="B103" s="6">
        <v>30.2</v>
      </c>
      <c r="C103" s="6">
        <v>8.4499999999999993</v>
      </c>
      <c r="D103" s="6"/>
      <c r="E103" s="6"/>
      <c r="F103" s="6"/>
      <c r="G103" s="6"/>
      <c r="H103" s="6"/>
    </row>
    <row r="104" spans="1:8" ht="28">
      <c r="A104" s="49" t="s">
        <v>124</v>
      </c>
      <c r="B104" s="6"/>
      <c r="C104" s="6"/>
      <c r="D104" s="6"/>
      <c r="E104" s="6"/>
      <c r="F104" s="6"/>
      <c r="G104" s="6"/>
      <c r="H104" s="6"/>
    </row>
    <row r="105" spans="1:8">
      <c r="A105" s="69" t="s">
        <v>125</v>
      </c>
      <c r="B105" s="70"/>
      <c r="C105" s="70"/>
      <c r="D105" s="70"/>
      <c r="E105" s="70"/>
      <c r="F105" s="70"/>
      <c r="G105" s="70"/>
      <c r="H105" s="71"/>
    </row>
    <row r="106" spans="1:8">
      <c r="A106" s="49" t="s">
        <v>126</v>
      </c>
      <c r="B106" s="6"/>
      <c r="C106" s="6"/>
      <c r="D106" s="6"/>
      <c r="E106" s="6"/>
      <c r="F106" s="6"/>
      <c r="G106" s="6"/>
      <c r="H106" s="6"/>
    </row>
    <row r="107" spans="1:8">
      <c r="A107" s="49" t="s">
        <v>127</v>
      </c>
      <c r="B107" s="50"/>
      <c r="C107" s="50"/>
      <c r="D107" s="50"/>
      <c r="E107" s="50"/>
      <c r="F107" s="50"/>
      <c r="G107" s="50"/>
      <c r="H107" s="50"/>
    </row>
    <row r="108" spans="1:8">
      <c r="A108" s="72" t="s">
        <v>89</v>
      </c>
      <c r="B108" s="73"/>
      <c r="C108" s="73"/>
      <c r="D108" s="73"/>
      <c r="E108" s="73"/>
      <c r="F108" s="73"/>
      <c r="G108" s="73"/>
      <c r="H108" s="74"/>
    </row>
    <row r="109" spans="1:8">
      <c r="A109" s="6" t="s">
        <v>90</v>
      </c>
      <c r="B109" s="6"/>
      <c r="C109" s="6"/>
      <c r="D109" s="6"/>
      <c r="E109" s="6"/>
      <c r="F109" s="6"/>
      <c r="G109" s="6"/>
      <c r="H109" s="6"/>
    </row>
    <row r="110" spans="1:8">
      <c r="A110" s="6" t="s">
        <v>96</v>
      </c>
      <c r="B110" s="6"/>
      <c r="C110" s="6"/>
      <c r="D110" s="6"/>
      <c r="E110" s="6"/>
      <c r="F110" s="6"/>
      <c r="G110" s="6"/>
      <c r="H110" s="6"/>
    </row>
    <row r="111" spans="1:8">
      <c r="A111" s="6" t="s">
        <v>91</v>
      </c>
      <c r="B111" s="6"/>
      <c r="C111" s="6"/>
      <c r="D111" s="6"/>
      <c r="E111" s="6"/>
      <c r="F111" s="6"/>
      <c r="G111" s="6"/>
      <c r="H111" s="6"/>
    </row>
    <row r="112" spans="1:8">
      <c r="A112" s="6" t="s">
        <v>92</v>
      </c>
      <c r="B112" s="6"/>
      <c r="C112" s="6"/>
      <c r="D112" s="6"/>
      <c r="E112" s="6"/>
      <c r="F112" s="6"/>
      <c r="G112" s="6"/>
      <c r="H112" s="6"/>
    </row>
    <row r="113" spans="1:8">
      <c r="A113" s="6" t="s">
        <v>93</v>
      </c>
      <c r="B113" s="6"/>
      <c r="C113" s="6"/>
      <c r="D113" s="6"/>
      <c r="E113" s="6"/>
      <c r="F113" s="6"/>
      <c r="G113" s="6"/>
      <c r="H113" s="6"/>
    </row>
    <row r="114" spans="1:8">
      <c r="A114" s="6" t="s">
        <v>94</v>
      </c>
      <c r="B114" s="6"/>
      <c r="C114" s="6"/>
      <c r="D114" s="6"/>
      <c r="E114" s="6"/>
      <c r="F114" s="6"/>
      <c r="G114" s="6"/>
      <c r="H114" s="6"/>
    </row>
    <row r="115" spans="1:8">
      <c r="A115" s="6" t="s">
        <v>95</v>
      </c>
      <c r="B115" s="6"/>
      <c r="C115" s="6"/>
      <c r="D115" s="6"/>
      <c r="E115" s="6"/>
      <c r="F115" s="6"/>
      <c r="G115" s="6"/>
      <c r="H115" s="6"/>
    </row>
    <row r="116" spans="1:8" ht="28">
      <c r="A116" s="49" t="s">
        <v>128</v>
      </c>
      <c r="B116" s="6"/>
      <c r="C116" s="50"/>
      <c r="D116" s="6" t="s">
        <v>130</v>
      </c>
      <c r="E116" s="50"/>
      <c r="F116" s="6"/>
      <c r="G116" s="50"/>
      <c r="H116" s="22"/>
    </row>
    <row r="117" spans="1:8">
      <c r="A117" s="6" t="s">
        <v>129</v>
      </c>
      <c r="B117" s="6"/>
      <c r="C117" s="50"/>
      <c r="D117" s="6"/>
      <c r="E117" s="50"/>
      <c r="F117" s="6"/>
      <c r="G117" s="50"/>
      <c r="H117" s="22"/>
    </row>
    <row r="118" spans="1:8">
      <c r="A118" s="36" t="s">
        <v>97</v>
      </c>
      <c r="B118" s="87" t="s">
        <v>86</v>
      </c>
      <c r="C118" s="88"/>
      <c r="D118" s="87" t="s">
        <v>100</v>
      </c>
      <c r="E118" s="88"/>
      <c r="F118" s="87" t="s">
        <v>101</v>
      </c>
      <c r="G118" s="88"/>
    </row>
    <row r="119" spans="1:8">
      <c r="A119" s="32" t="s">
        <v>98</v>
      </c>
      <c r="B119" s="76"/>
      <c r="C119" s="77"/>
      <c r="D119" s="76"/>
      <c r="E119" s="77"/>
      <c r="F119" s="76"/>
      <c r="G119" s="77"/>
    </row>
    <row r="120" spans="1:8">
      <c r="A120" s="32" t="s">
        <v>99</v>
      </c>
      <c r="B120" s="76"/>
      <c r="C120" s="77"/>
      <c r="D120" s="76"/>
      <c r="E120" s="77"/>
      <c r="F120" s="76"/>
      <c r="G120" s="77"/>
    </row>
    <row r="122" spans="1:8" ht="15" thickBot="1"/>
    <row r="123" spans="1:8" ht="15" thickBot="1">
      <c r="A123" s="167" t="s">
        <v>84</v>
      </c>
      <c r="B123" s="168"/>
      <c r="C123" s="168"/>
      <c r="D123" s="168"/>
      <c r="E123" s="168"/>
      <c r="F123" s="168"/>
      <c r="G123" s="168"/>
      <c r="H123" s="169"/>
    </row>
    <row r="124" spans="1:8" ht="15" customHeight="1">
      <c r="A124" s="81" t="s">
        <v>78</v>
      </c>
      <c r="B124" s="83" t="s">
        <v>79</v>
      </c>
      <c r="C124" s="83" t="s">
        <v>80</v>
      </c>
      <c r="D124" s="83" t="s">
        <v>81</v>
      </c>
      <c r="E124" s="83" t="s">
        <v>82</v>
      </c>
      <c r="F124" s="83" t="s">
        <v>83</v>
      </c>
      <c r="G124" s="98" t="s">
        <v>85</v>
      </c>
      <c r="H124" s="101" t="s">
        <v>86</v>
      </c>
    </row>
    <row r="125" spans="1:8">
      <c r="A125" s="82"/>
      <c r="B125" s="84"/>
      <c r="C125" s="84"/>
      <c r="D125" s="84"/>
      <c r="E125" s="84"/>
      <c r="F125" s="84"/>
      <c r="G125" s="99"/>
      <c r="H125" s="102"/>
    </row>
    <row r="126" spans="1:8">
      <c r="A126" s="96"/>
      <c r="B126" s="97"/>
      <c r="C126" s="97"/>
      <c r="D126" s="97"/>
      <c r="E126" s="97"/>
      <c r="F126" s="97"/>
      <c r="G126" s="100"/>
      <c r="H126" s="103"/>
    </row>
    <row r="127" spans="1:8">
      <c r="A127" s="69" t="s">
        <v>87</v>
      </c>
      <c r="B127" s="70"/>
      <c r="C127" s="70"/>
      <c r="D127" s="70"/>
      <c r="E127" s="70"/>
      <c r="F127" s="70"/>
      <c r="G127" s="70"/>
      <c r="H127" s="71"/>
    </row>
    <row r="128" spans="1:8">
      <c r="A128" s="6" t="s">
        <v>88</v>
      </c>
      <c r="B128" s="6"/>
      <c r="C128" s="6"/>
      <c r="D128" s="6"/>
      <c r="E128" s="6"/>
      <c r="F128" s="6"/>
      <c r="G128" s="6"/>
      <c r="H128" s="6"/>
    </row>
    <row r="129" spans="1:8">
      <c r="A129" s="72" t="s">
        <v>89</v>
      </c>
      <c r="B129" s="73"/>
      <c r="C129" s="73"/>
      <c r="D129" s="73"/>
      <c r="E129" s="73"/>
      <c r="F129" s="73"/>
      <c r="G129" s="73"/>
      <c r="H129" s="74"/>
    </row>
    <row r="130" spans="1:8">
      <c r="A130" s="6" t="s">
        <v>90</v>
      </c>
      <c r="B130" s="6"/>
      <c r="C130" s="6"/>
      <c r="D130" s="6"/>
      <c r="E130" s="6"/>
      <c r="F130" s="6"/>
      <c r="G130" s="6"/>
      <c r="H130" s="6"/>
    </row>
    <row r="131" spans="1:8">
      <c r="A131" s="6" t="s">
        <v>96</v>
      </c>
      <c r="B131" s="6"/>
      <c r="C131" s="6"/>
      <c r="D131" s="6"/>
      <c r="E131" s="6"/>
      <c r="F131" s="6"/>
      <c r="G131" s="6"/>
      <c r="H131" s="6"/>
    </row>
    <row r="132" spans="1:8">
      <c r="A132" s="6" t="s">
        <v>91</v>
      </c>
      <c r="B132" s="6"/>
      <c r="C132" s="6"/>
      <c r="D132" s="6"/>
      <c r="E132" s="6"/>
      <c r="F132" s="6"/>
      <c r="G132" s="6"/>
      <c r="H132" s="6"/>
    </row>
    <row r="133" spans="1:8">
      <c r="A133" s="6" t="s">
        <v>92</v>
      </c>
      <c r="B133" s="6"/>
      <c r="C133" s="6"/>
      <c r="D133" s="6"/>
      <c r="E133" s="6"/>
      <c r="F133" s="6"/>
      <c r="G133" s="6"/>
      <c r="H133" s="6"/>
    </row>
    <row r="134" spans="1:8">
      <c r="A134" s="6" t="s">
        <v>93</v>
      </c>
      <c r="B134" s="6"/>
      <c r="C134" s="6"/>
      <c r="D134" s="6"/>
      <c r="E134" s="6"/>
      <c r="F134" s="6"/>
      <c r="G134" s="6"/>
      <c r="H134" s="6"/>
    </row>
    <row r="135" spans="1:8">
      <c r="A135" s="6" t="s">
        <v>94</v>
      </c>
      <c r="B135" s="6"/>
      <c r="C135" s="6"/>
      <c r="D135" s="6"/>
      <c r="E135" s="6"/>
      <c r="F135" s="6"/>
      <c r="G135" s="6"/>
      <c r="H135" s="6"/>
    </row>
    <row r="136" spans="1:8">
      <c r="A136" s="6" t="s">
        <v>95</v>
      </c>
      <c r="B136" s="6"/>
      <c r="C136" s="6"/>
      <c r="D136" s="6"/>
      <c r="E136" s="6"/>
      <c r="F136" s="6"/>
      <c r="G136" s="6"/>
      <c r="H136" s="6"/>
    </row>
    <row r="137" spans="1:8">
      <c r="A137" s="36" t="s">
        <v>97</v>
      </c>
      <c r="B137" s="87" t="s">
        <v>86</v>
      </c>
      <c r="C137" s="88"/>
      <c r="D137" s="87" t="s">
        <v>100</v>
      </c>
      <c r="E137" s="88"/>
      <c r="F137" s="87" t="s">
        <v>101</v>
      </c>
      <c r="G137" s="88"/>
    </row>
    <row r="138" spans="1:8">
      <c r="A138" s="32" t="s">
        <v>98</v>
      </c>
      <c r="B138" s="76"/>
      <c r="C138" s="77"/>
      <c r="D138" s="76"/>
      <c r="E138" s="77"/>
      <c r="F138" s="76"/>
      <c r="G138" s="77"/>
    </row>
    <row r="139" spans="1:8">
      <c r="A139" s="32" t="s">
        <v>99</v>
      </c>
      <c r="B139" s="76"/>
      <c r="C139" s="77"/>
      <c r="D139" s="76"/>
      <c r="E139" s="77"/>
      <c r="F139" s="76"/>
      <c r="G139" s="77"/>
    </row>
    <row r="140" spans="1:8">
      <c r="A140" s="22"/>
      <c r="B140" s="22"/>
      <c r="C140" s="22"/>
      <c r="D140" s="22"/>
      <c r="E140" s="22"/>
      <c r="F140" s="22"/>
      <c r="G140" s="22"/>
    </row>
  </sheetData>
  <mergeCells count="161">
    <mergeCell ref="A94:B94"/>
    <mergeCell ref="A92:B93"/>
    <mergeCell ref="C92:C93"/>
    <mergeCell ref="A43:A45"/>
    <mergeCell ref="B43:B45"/>
    <mergeCell ref="C43:C45"/>
    <mergeCell ref="D43:D45"/>
    <mergeCell ref="E43:E45"/>
    <mergeCell ref="A38:A40"/>
    <mergeCell ref="B38:B40"/>
    <mergeCell ref="C38:C40"/>
    <mergeCell ref="D38:D40"/>
    <mergeCell ref="B139:C139"/>
    <mergeCell ref="D138:E138"/>
    <mergeCell ref="D139:E139"/>
    <mergeCell ref="F138:G138"/>
    <mergeCell ref="F139:G139"/>
    <mergeCell ref="H124:H126"/>
    <mergeCell ref="A123:H123"/>
    <mergeCell ref="A127:H127"/>
    <mergeCell ref="A129:H129"/>
    <mergeCell ref="B137:C137"/>
    <mergeCell ref="D137:E137"/>
    <mergeCell ref="F137:G137"/>
    <mergeCell ref="A124:A126"/>
    <mergeCell ref="B124:B126"/>
    <mergeCell ref="C124:C126"/>
    <mergeCell ref="D124:D126"/>
    <mergeCell ref="E124:E126"/>
    <mergeCell ref="F124:F126"/>
    <mergeCell ref="G124:G126"/>
    <mergeCell ref="A12:A13"/>
    <mergeCell ref="B12:B13"/>
    <mergeCell ref="A14:A15"/>
    <mergeCell ref="B73:C73"/>
    <mergeCell ref="D73:E73"/>
    <mergeCell ref="E33:E35"/>
    <mergeCell ref="F33:F35"/>
    <mergeCell ref="G33:G35"/>
    <mergeCell ref="A19:A20"/>
    <mergeCell ref="B14:B15"/>
    <mergeCell ref="A33:A35"/>
    <mergeCell ref="B33:B35"/>
    <mergeCell ref="C33:C35"/>
    <mergeCell ref="B19:B20"/>
    <mergeCell ref="D19:D20"/>
    <mergeCell ref="G13:K13"/>
    <mergeCell ref="J16:K16"/>
    <mergeCell ref="J17:K17"/>
    <mergeCell ref="D13:E13"/>
    <mergeCell ref="A21:A22"/>
    <mergeCell ref="B21:B22"/>
    <mergeCell ref="B50:B51"/>
    <mergeCell ref="A50:A51"/>
    <mergeCell ref="C50:C51"/>
    <mergeCell ref="J4:J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14:I15"/>
    <mergeCell ref="J14:K15"/>
    <mergeCell ref="E17:E18"/>
    <mergeCell ref="D17:D18"/>
    <mergeCell ref="G18:G19"/>
    <mergeCell ref="G20:G21"/>
    <mergeCell ref="H99:H101"/>
    <mergeCell ref="A55:E55"/>
    <mergeCell ref="B66:C66"/>
    <mergeCell ref="B67:C67"/>
    <mergeCell ref="B68:C68"/>
    <mergeCell ref="B69:C69"/>
    <mergeCell ref="D66:E66"/>
    <mergeCell ref="D67:E67"/>
    <mergeCell ref="D68:E68"/>
    <mergeCell ref="D69:E69"/>
    <mergeCell ref="A66:A69"/>
    <mergeCell ref="J18:K18"/>
    <mergeCell ref="J19:K19"/>
    <mergeCell ref="A16:A17"/>
    <mergeCell ref="B16:B17"/>
    <mergeCell ref="A49:C49"/>
    <mergeCell ref="A84:C84"/>
    <mergeCell ref="A95:B95"/>
    <mergeCell ref="B120:C120"/>
    <mergeCell ref="D120:E120"/>
    <mergeCell ref="F120:G120"/>
    <mergeCell ref="A105:H105"/>
    <mergeCell ref="A25:B25"/>
    <mergeCell ref="D33:D35"/>
    <mergeCell ref="A28:A29"/>
    <mergeCell ref="B28:B29"/>
    <mergeCell ref="A26:A27"/>
    <mergeCell ref="B26:B27"/>
    <mergeCell ref="B74:C74"/>
    <mergeCell ref="D74:E74"/>
    <mergeCell ref="A86:B86"/>
    <mergeCell ref="A87:B87"/>
    <mergeCell ref="A88:B88"/>
    <mergeCell ref="A89:B89"/>
    <mergeCell ref="A90:B90"/>
    <mergeCell ref="A78:A80"/>
    <mergeCell ref="B78:B80"/>
    <mergeCell ref="C78:C80"/>
    <mergeCell ref="D78:D80"/>
    <mergeCell ref="H61:H63"/>
    <mergeCell ref="A85:C85"/>
    <mergeCell ref="A91:B91"/>
    <mergeCell ref="B138:C138"/>
    <mergeCell ref="E19:E20"/>
    <mergeCell ref="E38:E40"/>
    <mergeCell ref="A32:G32"/>
    <mergeCell ref="A61:A63"/>
    <mergeCell ref="B61:B63"/>
    <mergeCell ref="C61:C63"/>
    <mergeCell ref="D61:D63"/>
    <mergeCell ref="E61:E63"/>
    <mergeCell ref="F61:F63"/>
    <mergeCell ref="G61:G63"/>
    <mergeCell ref="E78:E80"/>
    <mergeCell ref="A77:E77"/>
    <mergeCell ref="A71:A74"/>
    <mergeCell ref="B71:C71"/>
    <mergeCell ref="D71:E71"/>
    <mergeCell ref="B72:C72"/>
    <mergeCell ref="D72:E72"/>
    <mergeCell ref="A98:H98"/>
    <mergeCell ref="A99:A101"/>
    <mergeCell ref="B99:B101"/>
    <mergeCell ref="C99:C101"/>
    <mergeCell ref="D99:D101"/>
    <mergeCell ref="A102:H102"/>
    <mergeCell ref="A1:L2"/>
    <mergeCell ref="K6:L6"/>
    <mergeCell ref="K7:L7"/>
    <mergeCell ref="K8:L8"/>
    <mergeCell ref="K4:L5"/>
    <mergeCell ref="A3:L3"/>
    <mergeCell ref="B119:C119"/>
    <mergeCell ref="D119:E119"/>
    <mergeCell ref="F119:G119"/>
    <mergeCell ref="F118:G118"/>
    <mergeCell ref="B118:C118"/>
    <mergeCell ref="D118:E118"/>
    <mergeCell ref="A56:A58"/>
    <mergeCell ref="B56:B58"/>
    <mergeCell ref="C56:C58"/>
    <mergeCell ref="D56:D58"/>
    <mergeCell ref="E56:E58"/>
    <mergeCell ref="E99:E101"/>
    <mergeCell ref="F99:F101"/>
    <mergeCell ref="G99:G101"/>
    <mergeCell ref="A9:B9"/>
    <mergeCell ref="A108:H108"/>
    <mergeCell ref="A10:A11"/>
    <mergeCell ref="B10:B11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workbookViewId="0">
      <selection activeCell="H37" sqref="H37"/>
    </sheetView>
  </sheetViews>
  <sheetFormatPr baseColWidth="10" defaultColWidth="8.83203125" defaultRowHeight="14" x14ac:dyDescent="0"/>
  <cols>
    <col min="1" max="1" width="20.6640625" customWidth="1"/>
    <col min="2" max="2" width="15.33203125" customWidth="1"/>
    <col min="3" max="3" width="14.1640625" customWidth="1"/>
    <col min="4" max="4" width="13.33203125" customWidth="1"/>
    <col min="5" max="5" width="15.5" customWidth="1"/>
    <col min="6" max="6" width="14.33203125" customWidth="1"/>
    <col min="7" max="7" width="13.83203125" customWidth="1"/>
    <col min="8" max="8" width="26" customWidth="1"/>
    <col min="9" max="9" width="16.6640625" customWidth="1"/>
    <col min="10" max="10" width="18" customWidth="1"/>
  </cols>
  <sheetData>
    <row r="1" spans="1:17" ht="14" customHeight="1">
      <c r="A1" s="161" t="s">
        <v>104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7" ht="1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7" ht="15" thickBot="1">
      <c r="A3" s="167" t="s">
        <v>32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7" ht="15" customHeight="1">
      <c r="A4" s="106" t="s">
        <v>0</v>
      </c>
      <c r="B4" s="83" t="s">
        <v>1</v>
      </c>
      <c r="C4" s="83" t="s">
        <v>2</v>
      </c>
      <c r="D4" s="83" t="s">
        <v>3</v>
      </c>
      <c r="E4" s="83" t="s">
        <v>133</v>
      </c>
      <c r="F4" s="83" t="s">
        <v>4</v>
      </c>
      <c r="G4" s="83" t="s">
        <v>5</v>
      </c>
      <c r="H4" s="83" t="s">
        <v>131</v>
      </c>
      <c r="I4" s="83" t="s">
        <v>6</v>
      </c>
      <c r="J4" s="83" t="s">
        <v>134</v>
      </c>
      <c r="K4" s="123" t="s">
        <v>135</v>
      </c>
      <c r="L4" s="106"/>
    </row>
    <row r="5" spans="1:17" ht="15" thickBot="1">
      <c r="A5" s="108"/>
      <c r="B5" s="104"/>
      <c r="C5" s="104"/>
      <c r="D5" s="104"/>
      <c r="E5" s="104"/>
      <c r="F5" s="104"/>
      <c r="G5" s="104"/>
      <c r="H5" s="104"/>
      <c r="I5" s="104"/>
      <c r="J5" s="104"/>
      <c r="K5" s="124"/>
      <c r="L5" s="108"/>
    </row>
    <row r="6" spans="1:17" ht="16">
      <c r="A6" s="13" t="s">
        <v>7</v>
      </c>
      <c r="B6" s="14">
        <v>2</v>
      </c>
      <c r="C6" s="14">
        <v>0.9</v>
      </c>
      <c r="D6" s="14">
        <v>112</v>
      </c>
      <c r="E6" s="14">
        <f>C6*D6*B6</f>
        <v>201.6</v>
      </c>
      <c r="F6" s="14">
        <v>1.6</v>
      </c>
      <c r="G6" s="14">
        <v>7</v>
      </c>
      <c r="H6" s="14">
        <v>0.9</v>
      </c>
      <c r="I6" s="14">
        <v>12</v>
      </c>
      <c r="J6" s="15">
        <f>E6*F6*(G6/7)/H6/I6</f>
        <v>29.866666666666664</v>
      </c>
      <c r="K6" s="139">
        <f>E6*F6*(G6/7)</f>
        <v>322.56</v>
      </c>
      <c r="L6" s="140"/>
      <c r="M6" s="27"/>
      <c r="N6" s="27"/>
      <c r="O6" s="27"/>
      <c r="P6" s="27"/>
      <c r="Q6" s="27"/>
    </row>
    <row r="7" spans="1:17" ht="16">
      <c r="A7" s="28" t="s">
        <v>116</v>
      </c>
      <c r="B7" s="29">
        <v>1</v>
      </c>
      <c r="C7" s="29">
        <v>6</v>
      </c>
      <c r="D7" s="29">
        <v>127</v>
      </c>
      <c r="E7" s="29">
        <f>C7*D7*B7</f>
        <v>762</v>
      </c>
      <c r="F7" s="29">
        <v>2.8</v>
      </c>
      <c r="G7" s="29">
        <v>7</v>
      </c>
      <c r="H7" s="29">
        <v>0.9</v>
      </c>
      <c r="I7" s="29">
        <v>12</v>
      </c>
      <c r="J7" s="51">
        <f>E7*F7*(G7/7)/H7/I7</f>
        <v>197.55555555555554</v>
      </c>
      <c r="K7" s="141">
        <f>E7*F7*(G7/7)</f>
        <v>2133.6</v>
      </c>
      <c r="L7" s="142"/>
      <c r="M7" s="27"/>
      <c r="N7" s="27"/>
      <c r="O7" s="27"/>
      <c r="P7" s="27"/>
      <c r="Q7" s="27"/>
    </row>
    <row r="8" spans="1:17" ht="16">
      <c r="A8" s="28" t="s">
        <v>118</v>
      </c>
      <c r="B8" s="29">
        <v>1</v>
      </c>
      <c r="C8" s="29">
        <v>1</v>
      </c>
      <c r="D8" s="29">
        <v>120</v>
      </c>
      <c r="E8" s="29">
        <f>C8*D8*B8</f>
        <v>120</v>
      </c>
      <c r="F8" s="29">
        <v>5</v>
      </c>
      <c r="G8" s="29">
        <v>5</v>
      </c>
      <c r="H8" s="29">
        <v>0.9</v>
      </c>
      <c r="I8" s="29">
        <v>12</v>
      </c>
      <c r="J8" s="51">
        <f>E8*F8*(G8/7)/H8/I8</f>
        <v>39.682539682539677</v>
      </c>
      <c r="K8" s="141">
        <f t="shared" ref="K8:K10" si="0">E8*F8*(G8/7)</f>
        <v>428.57142857142856</v>
      </c>
      <c r="L8" s="142"/>
      <c r="M8" s="27"/>
      <c r="N8" s="27"/>
      <c r="O8" s="27"/>
      <c r="P8" s="27"/>
      <c r="Q8" s="27"/>
    </row>
    <row r="9" spans="1:17" ht="16">
      <c r="A9" s="28" t="s">
        <v>117</v>
      </c>
      <c r="B9" s="29">
        <v>1</v>
      </c>
      <c r="C9" s="29">
        <v>2.5</v>
      </c>
      <c r="D9" s="29">
        <v>220</v>
      </c>
      <c r="E9" s="29">
        <f>C9*D9*B9</f>
        <v>550</v>
      </c>
      <c r="F9" s="29">
        <v>1</v>
      </c>
      <c r="G9" s="29">
        <v>2</v>
      </c>
      <c r="H9" s="29">
        <v>0.9</v>
      </c>
      <c r="I9" s="29">
        <v>12</v>
      </c>
      <c r="J9" s="51">
        <f>E9*F9*(G9/7)/H9/I9</f>
        <v>14.550264550264551</v>
      </c>
      <c r="K9" s="141">
        <f t="shared" si="0"/>
        <v>157.14285714285714</v>
      </c>
      <c r="L9" s="142"/>
      <c r="M9" s="27"/>
      <c r="N9" s="27"/>
      <c r="O9" s="27"/>
      <c r="P9" s="27"/>
      <c r="Q9" s="27"/>
    </row>
    <row r="10" spans="1:17" ht="17" thickBot="1">
      <c r="A10" s="4" t="s">
        <v>9</v>
      </c>
      <c r="B10" s="5">
        <v>4</v>
      </c>
      <c r="C10" s="5">
        <v>0.11</v>
      </c>
      <c r="D10" s="5">
        <v>120</v>
      </c>
      <c r="E10" s="5">
        <f>C10*D10*B10</f>
        <v>52.8</v>
      </c>
      <c r="F10" s="5">
        <v>1.6</v>
      </c>
      <c r="G10" s="5">
        <v>7</v>
      </c>
      <c r="H10" s="5">
        <v>0.9</v>
      </c>
      <c r="I10" s="5">
        <v>12</v>
      </c>
      <c r="J10" s="12">
        <f>E10*F10*(G10/7)/H10/I10</f>
        <v>7.8222222222222229</v>
      </c>
      <c r="K10" s="183">
        <f t="shared" si="0"/>
        <v>84.48</v>
      </c>
      <c r="L10" s="184"/>
      <c r="M10" s="27"/>
      <c r="N10" s="27"/>
      <c r="O10" s="27"/>
      <c r="P10" s="27"/>
      <c r="Q10" s="27"/>
    </row>
    <row r="11" spans="1:17" ht="15" thickBot="1">
      <c r="D11" t="s">
        <v>8</v>
      </c>
      <c r="E11" s="1">
        <f>SUM(E6:E10)</f>
        <v>1686.3999999999999</v>
      </c>
      <c r="I11" t="s">
        <v>8</v>
      </c>
      <c r="J11" s="3">
        <f>SUM(J6:J10)</f>
        <v>289.47724867724867</v>
      </c>
      <c r="K11" s="145">
        <f>SUM(K6:L10)</f>
        <v>3126.3542857142857</v>
      </c>
      <c r="L11" s="146"/>
    </row>
    <row r="12" spans="1:17" ht="15" thickBot="1">
      <c r="A12" s="167" t="s">
        <v>120</v>
      </c>
      <c r="B12" s="169"/>
    </row>
    <row r="13" spans="1:17">
      <c r="A13" s="110" t="s">
        <v>6</v>
      </c>
      <c r="B13" s="111">
        <v>12</v>
      </c>
    </row>
    <row r="14" spans="1:17">
      <c r="A14" s="110"/>
      <c r="B14" s="111"/>
    </row>
    <row r="15" spans="1:17" ht="15" thickBot="1">
      <c r="A15" s="110" t="s">
        <v>11</v>
      </c>
      <c r="B15" s="118">
        <v>0.98</v>
      </c>
    </row>
    <row r="16" spans="1:17" ht="15" thickBot="1">
      <c r="A16" s="110"/>
      <c r="B16" s="118"/>
      <c r="D16" s="167" t="s">
        <v>23</v>
      </c>
      <c r="E16" s="169"/>
      <c r="G16" s="167" t="s">
        <v>43</v>
      </c>
      <c r="H16" s="168"/>
      <c r="I16" s="168"/>
      <c r="J16" s="168"/>
      <c r="K16" s="169"/>
    </row>
    <row r="17" spans="1:11">
      <c r="A17" s="110" t="s">
        <v>12</v>
      </c>
      <c r="B17" s="118">
        <v>0.9</v>
      </c>
      <c r="D17" s="31" t="s">
        <v>24</v>
      </c>
      <c r="E17" s="7"/>
      <c r="G17" s="31" t="s">
        <v>44</v>
      </c>
      <c r="H17" s="7"/>
      <c r="I17" s="178" t="s">
        <v>49</v>
      </c>
      <c r="J17" s="180">
        <v>1000</v>
      </c>
      <c r="K17" s="180"/>
    </row>
    <row r="18" spans="1:11">
      <c r="A18" s="110"/>
      <c r="B18" s="118"/>
      <c r="D18" s="32" t="s">
        <v>25</v>
      </c>
      <c r="E18" s="6"/>
      <c r="G18" s="32" t="s">
        <v>136</v>
      </c>
      <c r="H18" s="6">
        <v>1650</v>
      </c>
      <c r="I18" s="179"/>
      <c r="J18" s="112"/>
      <c r="K18" s="112"/>
    </row>
    <row r="19" spans="1:11">
      <c r="A19" s="110" t="s">
        <v>14</v>
      </c>
      <c r="B19" s="118">
        <v>4.2</v>
      </c>
      <c r="D19" s="32" t="s">
        <v>26</v>
      </c>
      <c r="E19" s="6"/>
      <c r="G19" s="32" t="s">
        <v>137</v>
      </c>
      <c r="H19" s="6">
        <v>990</v>
      </c>
      <c r="I19" s="32" t="s">
        <v>138</v>
      </c>
      <c r="J19" s="112">
        <v>40</v>
      </c>
      <c r="K19" s="112"/>
    </row>
    <row r="20" spans="1:11" ht="15" customHeight="1">
      <c r="A20" s="110"/>
      <c r="B20" s="118"/>
      <c r="D20" s="113" t="s">
        <v>27</v>
      </c>
      <c r="E20" s="115">
        <v>6</v>
      </c>
      <c r="G20" s="34" t="s">
        <v>45</v>
      </c>
      <c r="H20" s="16"/>
      <c r="I20" s="32" t="s">
        <v>50</v>
      </c>
      <c r="J20" s="76" t="s">
        <v>51</v>
      </c>
      <c r="K20" s="77"/>
    </row>
    <row r="21" spans="1:11" ht="15" customHeight="1">
      <c r="A21" s="33" t="s">
        <v>16</v>
      </c>
      <c r="B21" s="20">
        <v>3</v>
      </c>
      <c r="D21" s="114"/>
      <c r="E21" s="116"/>
      <c r="G21" s="117" t="s">
        <v>3</v>
      </c>
      <c r="H21" s="35" t="s">
        <v>46</v>
      </c>
      <c r="I21" s="33" t="s">
        <v>47</v>
      </c>
      <c r="J21" s="181" t="s">
        <v>48</v>
      </c>
      <c r="K21" s="181"/>
    </row>
    <row r="22" spans="1:11">
      <c r="A22" s="110" t="s">
        <v>22</v>
      </c>
      <c r="B22" s="118">
        <v>0.98</v>
      </c>
      <c r="D22" s="127" t="s">
        <v>28</v>
      </c>
      <c r="E22" s="128">
        <v>225</v>
      </c>
      <c r="G22" s="97"/>
      <c r="H22" s="16">
        <v>30.8</v>
      </c>
      <c r="I22" s="17">
        <v>38.6</v>
      </c>
      <c r="J22" s="129">
        <f>H22</f>
        <v>30.8</v>
      </c>
      <c r="K22" s="130"/>
    </row>
    <row r="23" spans="1:11">
      <c r="A23" s="110"/>
      <c r="B23" s="118"/>
      <c r="D23" s="127"/>
      <c r="E23" s="128"/>
      <c r="G23" s="117" t="s">
        <v>2</v>
      </c>
      <c r="H23" s="35" t="s">
        <v>46</v>
      </c>
      <c r="I23" s="33" t="s">
        <v>114</v>
      </c>
    </row>
    <row r="24" spans="1:11">
      <c r="A24" s="110" t="s">
        <v>17</v>
      </c>
      <c r="B24" s="118">
        <v>0.7</v>
      </c>
      <c r="G24" s="97"/>
      <c r="H24" s="16">
        <v>9.94</v>
      </c>
      <c r="I24" s="17">
        <v>9.5500000000000007</v>
      </c>
    </row>
    <row r="25" spans="1:11">
      <c r="A25" s="110"/>
      <c r="B25" s="118"/>
      <c r="G25" s="34" t="s">
        <v>115</v>
      </c>
      <c r="H25" s="16">
        <v>275</v>
      </c>
    </row>
    <row r="26" spans="1:11" ht="15" thickBot="1"/>
    <row r="27" spans="1:11" ht="15" thickBot="1">
      <c r="A27" s="167" t="s">
        <v>132</v>
      </c>
      <c r="B27" s="169"/>
    </row>
    <row r="28" spans="1:11">
      <c r="A28" s="117" t="s">
        <v>10</v>
      </c>
      <c r="B28" s="111">
        <f>E11/E20</f>
        <v>281.06666666666666</v>
      </c>
    </row>
    <row r="29" spans="1:11">
      <c r="A29" s="97"/>
      <c r="B29" s="111"/>
    </row>
    <row r="30" spans="1:11">
      <c r="A30" s="110" t="s">
        <v>19</v>
      </c>
      <c r="B30" s="118">
        <f>A38*G6</f>
        <v>2297.4384815654657</v>
      </c>
    </row>
    <row r="31" spans="1:11">
      <c r="A31" s="110"/>
      <c r="B31" s="118"/>
    </row>
    <row r="33" spans="1:7" ht="15.75" customHeight="1" thickBot="1"/>
    <row r="34" spans="1:7" ht="15" thickBot="1">
      <c r="A34" s="167" t="s">
        <v>15</v>
      </c>
      <c r="B34" s="168"/>
      <c r="C34" s="168"/>
      <c r="D34" s="168"/>
      <c r="E34" s="168"/>
      <c r="F34" s="168"/>
      <c r="G34" s="169"/>
    </row>
    <row r="35" spans="1:7" ht="15" customHeight="1">
      <c r="A35" s="81" t="s">
        <v>13</v>
      </c>
      <c r="B35" s="83" t="s">
        <v>16</v>
      </c>
      <c r="C35" s="83" t="s">
        <v>17</v>
      </c>
      <c r="D35" s="83" t="s">
        <v>18</v>
      </c>
      <c r="E35" s="83" t="s">
        <v>19</v>
      </c>
      <c r="F35" s="83" t="s">
        <v>20</v>
      </c>
      <c r="G35" s="85" t="s">
        <v>21</v>
      </c>
    </row>
    <row r="36" spans="1:7" ht="22.5" customHeight="1">
      <c r="A36" s="82"/>
      <c r="B36" s="84"/>
      <c r="C36" s="84"/>
      <c r="D36" s="84"/>
      <c r="E36" s="84"/>
      <c r="F36" s="84"/>
      <c r="G36" s="86"/>
    </row>
    <row r="37" spans="1:7" ht="22.5" customHeight="1" thickBot="1">
      <c r="A37" s="105"/>
      <c r="B37" s="104"/>
      <c r="C37" s="104"/>
      <c r="D37" s="104"/>
      <c r="E37" s="104"/>
      <c r="F37" s="104"/>
      <c r="G37" s="109"/>
    </row>
    <row r="38" spans="1:7">
      <c r="A38" s="9">
        <f>J11/B15/B17</f>
        <v>328.20549736649514</v>
      </c>
      <c r="B38" s="10">
        <f>B21</f>
        <v>3</v>
      </c>
      <c r="C38" s="10">
        <f>B24</f>
        <v>0.7</v>
      </c>
      <c r="D38" s="10">
        <f>B22</f>
        <v>0.98</v>
      </c>
      <c r="E38" s="10">
        <f>A38*B38/C38/D38</f>
        <v>1435.3010088913784</v>
      </c>
      <c r="F38" s="10">
        <f>E22</f>
        <v>225</v>
      </c>
      <c r="G38" s="10">
        <f>CEILING((E38/F38),1)</f>
        <v>7</v>
      </c>
    </row>
    <row r="39" spans="1:7" ht="15" thickBot="1">
      <c r="A39" s="2"/>
      <c r="B39" s="2"/>
      <c r="C39" s="2"/>
      <c r="D39" s="2"/>
      <c r="E39" s="8"/>
      <c r="F39" s="8"/>
    </row>
    <row r="40" spans="1:7">
      <c r="A40" s="81" t="s">
        <v>6</v>
      </c>
      <c r="B40" s="83" t="s">
        <v>29</v>
      </c>
      <c r="C40" s="106" t="s">
        <v>30</v>
      </c>
      <c r="D40" s="83" t="s">
        <v>21</v>
      </c>
      <c r="E40" s="85" t="s">
        <v>31</v>
      </c>
    </row>
    <row r="41" spans="1:7" ht="15" customHeight="1">
      <c r="A41" s="82"/>
      <c r="B41" s="84"/>
      <c r="C41" s="107"/>
      <c r="D41" s="84"/>
      <c r="E41" s="86"/>
    </row>
    <row r="42" spans="1:7" ht="15" thickBot="1">
      <c r="A42" s="105"/>
      <c r="B42" s="104"/>
      <c r="C42" s="108"/>
      <c r="D42" s="104"/>
      <c r="E42" s="109"/>
    </row>
    <row r="43" spans="1:7">
      <c r="A43" s="9">
        <f>B13</f>
        <v>12</v>
      </c>
      <c r="B43" s="10">
        <f>E20</f>
        <v>6</v>
      </c>
      <c r="C43" s="9">
        <f>A43/B43</f>
        <v>2</v>
      </c>
      <c r="D43" s="10">
        <f>G38</f>
        <v>7</v>
      </c>
      <c r="E43" s="9">
        <f>C43*D43</f>
        <v>14</v>
      </c>
    </row>
    <row r="44" spans="1:7" ht="15" thickBot="1"/>
    <row r="45" spans="1:7" ht="15" customHeight="1">
      <c r="A45" s="83" t="s">
        <v>21</v>
      </c>
      <c r="B45" s="83" t="s">
        <v>20</v>
      </c>
      <c r="C45" s="106" t="s">
        <v>33</v>
      </c>
      <c r="D45" s="83" t="s">
        <v>17</v>
      </c>
      <c r="E45" s="85" t="s">
        <v>34</v>
      </c>
    </row>
    <row r="46" spans="1:7">
      <c r="A46" s="84"/>
      <c r="B46" s="84"/>
      <c r="C46" s="107"/>
      <c r="D46" s="84"/>
      <c r="E46" s="86"/>
    </row>
    <row r="47" spans="1:7" ht="15" thickBot="1">
      <c r="A47" s="104"/>
      <c r="B47" s="104"/>
      <c r="C47" s="108"/>
      <c r="D47" s="104"/>
      <c r="E47" s="109"/>
    </row>
    <row r="48" spans="1:7">
      <c r="A48" s="9">
        <f>G38</f>
        <v>7</v>
      </c>
      <c r="B48" s="10">
        <f>F38</f>
        <v>225</v>
      </c>
      <c r="C48" s="9">
        <f>A48*B48</f>
        <v>1575</v>
      </c>
      <c r="D48" s="10">
        <f>B24</f>
        <v>0.7</v>
      </c>
      <c r="E48" s="9">
        <f>C48*D48</f>
        <v>1102.5</v>
      </c>
    </row>
    <row r="49" spans="1:8">
      <c r="A49" s="8"/>
      <c r="B49" s="8"/>
      <c r="C49" s="8"/>
      <c r="D49" s="8"/>
      <c r="E49" s="8"/>
    </row>
    <row r="50" spans="1:8">
      <c r="A50" s="8"/>
      <c r="B50" s="8"/>
      <c r="C50" s="8"/>
      <c r="D50" s="8"/>
      <c r="E50" s="8"/>
    </row>
    <row r="51" spans="1:8" ht="15" thickBot="1">
      <c r="A51" s="8"/>
      <c r="B51" s="8"/>
      <c r="C51" s="8"/>
      <c r="D51" s="8"/>
      <c r="E51" s="8"/>
    </row>
    <row r="52" spans="1:8" ht="15" thickBot="1">
      <c r="A52" s="167" t="s">
        <v>37</v>
      </c>
      <c r="B52" s="168"/>
      <c r="C52" s="169"/>
      <c r="D52" s="26"/>
      <c r="E52" s="26"/>
      <c r="F52" s="26"/>
      <c r="G52" s="26"/>
    </row>
    <row r="53" spans="1:8" ht="15" customHeight="1">
      <c r="A53" s="106" t="s">
        <v>112</v>
      </c>
      <c r="B53" s="83" t="s">
        <v>113</v>
      </c>
      <c r="C53" s="83" t="s">
        <v>38</v>
      </c>
      <c r="D53" s="47"/>
      <c r="E53" s="8"/>
    </row>
    <row r="54" spans="1:8" ht="15" thickBot="1">
      <c r="A54" s="108"/>
      <c r="B54" s="104"/>
      <c r="C54" s="104"/>
      <c r="D54" s="47"/>
      <c r="E54" s="8"/>
    </row>
    <row r="55" spans="1:8">
      <c r="A55" s="9">
        <f>A38</f>
        <v>328.20549736649514</v>
      </c>
      <c r="B55" s="10">
        <f>B19</f>
        <v>4.2</v>
      </c>
      <c r="C55" s="10">
        <f>A55/B55</f>
        <v>78.144166039641689</v>
      </c>
      <c r="D55" s="37"/>
      <c r="E55" s="8"/>
    </row>
    <row r="56" spans="1:8">
      <c r="A56" s="8"/>
      <c r="B56" s="8"/>
      <c r="C56" s="8"/>
      <c r="D56" s="8"/>
      <c r="E56" s="8"/>
    </row>
    <row r="57" spans="1:8">
      <c r="A57" s="8"/>
      <c r="B57" s="8"/>
      <c r="C57" s="8"/>
      <c r="D57" s="8"/>
      <c r="E57" s="8"/>
    </row>
    <row r="58" spans="1:8" ht="15" thickBot="1"/>
    <row r="59" spans="1:8" ht="15" thickBot="1">
      <c r="A59" s="167" t="s">
        <v>35</v>
      </c>
      <c r="B59" s="168"/>
      <c r="C59" s="168"/>
      <c r="D59" s="168"/>
      <c r="E59" s="169"/>
      <c r="F59" s="26"/>
      <c r="G59" s="26"/>
    </row>
    <row r="60" spans="1:8">
      <c r="A60" s="81" t="s">
        <v>38</v>
      </c>
      <c r="B60" s="83" t="s">
        <v>39</v>
      </c>
      <c r="C60" s="83" t="s">
        <v>40</v>
      </c>
      <c r="D60" s="83" t="s">
        <v>41</v>
      </c>
      <c r="E60" s="83" t="s">
        <v>42</v>
      </c>
      <c r="F60" s="41"/>
      <c r="G60" s="19"/>
    </row>
    <row r="61" spans="1:8">
      <c r="A61" s="82"/>
      <c r="B61" s="84"/>
      <c r="C61" s="84"/>
      <c r="D61" s="84"/>
      <c r="E61" s="84"/>
      <c r="F61" s="41"/>
      <c r="G61" s="19"/>
    </row>
    <row r="62" spans="1:8" ht="15" thickBot="1">
      <c r="A62" s="105"/>
      <c r="B62" s="104"/>
      <c r="C62" s="104"/>
      <c r="D62" s="104"/>
      <c r="E62" s="104"/>
      <c r="F62" s="41"/>
      <c r="G62" s="19"/>
    </row>
    <row r="63" spans="1:8">
      <c r="A63" s="9">
        <f>C55</f>
        <v>78.144166039641689</v>
      </c>
      <c r="B63" s="10">
        <v>0.9</v>
      </c>
      <c r="C63" s="10">
        <f>A63/B63</f>
        <v>86.826851155157428</v>
      </c>
      <c r="D63" s="10">
        <f>H24</f>
        <v>9.94</v>
      </c>
      <c r="E63" s="39">
        <f>CEILING((C63/D63),1)</f>
        <v>9</v>
      </c>
      <c r="F63" s="25"/>
      <c r="G63" s="25"/>
    </row>
    <row r="64" spans="1:8" ht="15" thickBot="1">
      <c r="H64" t="s">
        <v>36</v>
      </c>
    </row>
    <row r="65" spans="1:8" ht="15" customHeight="1">
      <c r="A65" s="155"/>
      <c r="B65" s="81" t="s">
        <v>29</v>
      </c>
      <c r="C65" s="106" t="s">
        <v>30</v>
      </c>
      <c r="D65" s="83" t="s">
        <v>52</v>
      </c>
      <c r="E65" s="85" t="s">
        <v>53</v>
      </c>
      <c r="F65" s="85" t="s">
        <v>54</v>
      </c>
      <c r="G65" s="85" t="s">
        <v>42</v>
      </c>
      <c r="H65" s="85" t="s">
        <v>55</v>
      </c>
    </row>
    <row r="66" spans="1:8">
      <c r="A66" s="155"/>
      <c r="B66" s="82"/>
      <c r="C66" s="107"/>
      <c r="D66" s="84"/>
      <c r="E66" s="86"/>
      <c r="F66" s="86"/>
      <c r="G66" s="86"/>
      <c r="H66" s="86"/>
    </row>
    <row r="67" spans="1:8" ht="15" thickBot="1">
      <c r="A67" s="155"/>
      <c r="B67" s="105"/>
      <c r="C67" s="108"/>
      <c r="D67" s="104"/>
      <c r="E67" s="109"/>
      <c r="F67" s="109"/>
      <c r="G67" s="109"/>
      <c r="H67" s="109"/>
    </row>
    <row r="68" spans="1:8">
      <c r="A68" s="21">
        <v>1.2</v>
      </c>
      <c r="B68" s="10">
        <f>E20</f>
        <v>6</v>
      </c>
      <c r="C68" s="9">
        <f>C43</f>
        <v>2</v>
      </c>
      <c r="D68" s="10"/>
      <c r="E68" s="9">
        <f>J22</f>
        <v>30.8</v>
      </c>
      <c r="F68" s="38">
        <f>CEILING((A68*B68*C68/E68),1)</f>
        <v>1</v>
      </c>
      <c r="G68" s="38">
        <f>CEILING(E63,1)</f>
        <v>9</v>
      </c>
      <c r="H68" s="38">
        <f>F68*G68</f>
        <v>9</v>
      </c>
    </row>
    <row r="69" spans="1:8" ht="15" thickBot="1"/>
    <row r="70" spans="1:8">
      <c r="A70" s="149" t="s">
        <v>42</v>
      </c>
      <c r="B70" s="88" t="s">
        <v>41</v>
      </c>
      <c r="C70" s="75"/>
      <c r="D70" s="87" t="s">
        <v>56</v>
      </c>
      <c r="E70" s="88"/>
      <c r="G70" s="22"/>
    </row>
    <row r="71" spans="1:8">
      <c r="A71" s="150"/>
      <c r="B71" s="147">
        <f>H24</f>
        <v>9.94</v>
      </c>
      <c r="C71" s="148"/>
      <c r="D71" s="152">
        <f>G68*B71</f>
        <v>89.46</v>
      </c>
      <c r="E71" s="153"/>
      <c r="F71" s="23"/>
      <c r="G71" s="18"/>
    </row>
    <row r="72" spans="1:8">
      <c r="A72" s="150"/>
      <c r="B72" s="88" t="s">
        <v>57</v>
      </c>
      <c r="C72" s="75"/>
      <c r="D72" s="75" t="s">
        <v>58</v>
      </c>
      <c r="E72" s="75"/>
      <c r="F72" s="23"/>
      <c r="G72" s="23"/>
    </row>
    <row r="73" spans="1:8" ht="15" thickBot="1">
      <c r="A73" s="151"/>
      <c r="B73" s="147">
        <f>I24</f>
        <v>9.5500000000000007</v>
      </c>
      <c r="C73" s="154"/>
      <c r="D73" s="152">
        <f>G68*B73</f>
        <v>85.95</v>
      </c>
      <c r="E73" s="153"/>
      <c r="F73" s="23"/>
      <c r="G73" s="18"/>
    </row>
    <row r="74" spans="1:8" ht="15" thickBot="1">
      <c r="A74" s="24"/>
      <c r="F74" s="23"/>
      <c r="G74" s="18"/>
    </row>
    <row r="75" spans="1:8">
      <c r="A75" s="149" t="s">
        <v>54</v>
      </c>
      <c r="B75" s="88" t="s">
        <v>59</v>
      </c>
      <c r="C75" s="75"/>
      <c r="D75" s="87" t="s">
        <v>60</v>
      </c>
      <c r="E75" s="88"/>
    </row>
    <row r="76" spans="1:8">
      <c r="A76" s="150"/>
      <c r="B76" s="147">
        <f>H22</f>
        <v>30.8</v>
      </c>
      <c r="C76" s="148"/>
      <c r="D76" s="152">
        <f>F68*B76</f>
        <v>30.8</v>
      </c>
      <c r="E76" s="153"/>
    </row>
    <row r="77" spans="1:8">
      <c r="A77" s="150"/>
      <c r="B77" s="88" t="s">
        <v>61</v>
      </c>
      <c r="C77" s="75"/>
      <c r="D77" s="88" t="s">
        <v>62</v>
      </c>
      <c r="E77" s="75"/>
    </row>
    <row r="78" spans="1:8" ht="15" thickBot="1">
      <c r="A78" s="151"/>
      <c r="B78" s="147">
        <f>I22</f>
        <v>38.6</v>
      </c>
      <c r="C78" s="154"/>
      <c r="D78" s="152">
        <f>F68*B78</f>
        <v>38.6</v>
      </c>
      <c r="E78" s="153"/>
    </row>
    <row r="80" spans="1:8" ht="15" thickBot="1"/>
    <row r="81" spans="1:7" ht="15" thickBot="1">
      <c r="A81" s="167" t="s">
        <v>63</v>
      </c>
      <c r="B81" s="168"/>
      <c r="C81" s="168"/>
      <c r="D81" s="168"/>
      <c r="E81" s="169"/>
      <c r="F81" s="26"/>
      <c r="G81" s="26"/>
    </row>
    <row r="82" spans="1:7">
      <c r="A82" s="155"/>
      <c r="B82" s="84" t="s">
        <v>58</v>
      </c>
      <c r="C82" s="84" t="s">
        <v>65</v>
      </c>
      <c r="D82" s="84" t="s">
        <v>64</v>
      </c>
      <c r="E82" s="83" t="s">
        <v>66</v>
      </c>
      <c r="F82" s="41"/>
      <c r="G82" s="19"/>
    </row>
    <row r="83" spans="1:7">
      <c r="A83" s="155"/>
      <c r="B83" s="84"/>
      <c r="C83" s="84"/>
      <c r="D83" s="84"/>
      <c r="E83" s="84"/>
      <c r="F83" s="41"/>
      <c r="G83" s="19"/>
    </row>
    <row r="84" spans="1:7" ht="15" thickBot="1">
      <c r="A84" s="155"/>
      <c r="B84" s="104"/>
      <c r="C84" s="104"/>
      <c r="D84" s="104"/>
      <c r="E84" s="104"/>
      <c r="F84" s="41"/>
      <c r="G84" s="19"/>
    </row>
    <row r="85" spans="1:7">
      <c r="A85" s="21">
        <v>1.25</v>
      </c>
      <c r="B85" s="10">
        <f>D73</f>
        <v>85.95</v>
      </c>
      <c r="C85" s="11">
        <f>A85*B85</f>
        <v>107.4375</v>
      </c>
      <c r="D85" s="10"/>
      <c r="E85" s="10"/>
      <c r="F85" s="25"/>
      <c r="G85" s="25"/>
    </row>
    <row r="87" spans="1:7" ht="15" thickBot="1"/>
    <row r="88" spans="1:7" ht="15" thickBot="1">
      <c r="A88" s="167" t="s">
        <v>67</v>
      </c>
      <c r="B88" s="168"/>
      <c r="C88" s="169"/>
      <c r="D88" s="26"/>
      <c r="E88" s="26"/>
      <c r="F88" s="26"/>
    </row>
    <row r="89" spans="1:7">
      <c r="A89" s="185" t="s">
        <v>68</v>
      </c>
      <c r="B89" s="185"/>
      <c r="C89" s="185"/>
      <c r="D89" s="42"/>
      <c r="E89" s="43"/>
      <c r="F89" s="43"/>
    </row>
    <row r="90" spans="1:7">
      <c r="A90" s="176" t="s">
        <v>69</v>
      </c>
      <c r="B90" s="176"/>
      <c r="C90" s="6"/>
      <c r="D90" s="44"/>
      <c r="E90" s="23"/>
      <c r="F90" s="18"/>
    </row>
    <row r="91" spans="1:7">
      <c r="A91" s="177" t="s">
        <v>70</v>
      </c>
      <c r="B91" s="177"/>
      <c r="C91" s="6"/>
      <c r="D91" s="44"/>
      <c r="E91" s="23"/>
      <c r="F91" s="18"/>
    </row>
    <row r="92" spans="1:7">
      <c r="A92" s="177" t="s">
        <v>71</v>
      </c>
      <c r="B92" s="177"/>
      <c r="C92" s="6"/>
      <c r="D92" s="44"/>
      <c r="E92" s="23"/>
      <c r="F92" s="18"/>
    </row>
    <row r="93" spans="1:7">
      <c r="A93" s="177" t="s">
        <v>72</v>
      </c>
      <c r="B93" s="177"/>
      <c r="C93" s="6"/>
      <c r="D93" s="44"/>
      <c r="E93" s="23"/>
      <c r="F93" s="18"/>
    </row>
    <row r="94" spans="1:7">
      <c r="A94" s="177" t="s">
        <v>73</v>
      </c>
      <c r="B94" s="177"/>
      <c r="C94" s="6"/>
      <c r="D94" s="44"/>
      <c r="E94" s="23"/>
      <c r="F94" s="18"/>
    </row>
    <row r="95" spans="1:7">
      <c r="A95" s="177" t="s">
        <v>74</v>
      </c>
      <c r="B95" s="177"/>
      <c r="C95" s="6"/>
      <c r="D95" s="44"/>
      <c r="E95" s="23"/>
      <c r="F95" s="18"/>
    </row>
    <row r="96" spans="1:7">
      <c r="A96" s="182" t="s">
        <v>75</v>
      </c>
      <c r="B96" s="182"/>
      <c r="C96" s="95"/>
      <c r="D96" s="41"/>
      <c r="E96" s="19"/>
      <c r="F96" s="48"/>
    </row>
    <row r="97" spans="1:8">
      <c r="A97" s="182"/>
      <c r="B97" s="182"/>
      <c r="C97" s="95"/>
      <c r="D97" s="41"/>
      <c r="E97" s="19"/>
      <c r="F97" s="48"/>
    </row>
    <row r="98" spans="1:8">
      <c r="A98" s="177" t="s">
        <v>76</v>
      </c>
      <c r="B98" s="177"/>
      <c r="C98" s="6"/>
      <c r="D98" s="44"/>
      <c r="E98" s="23"/>
      <c r="F98" s="18"/>
    </row>
    <row r="99" spans="1:8">
      <c r="A99" s="177" t="s">
        <v>77</v>
      </c>
      <c r="B99" s="177"/>
      <c r="C99" s="6"/>
      <c r="D99" s="44"/>
      <c r="E99" s="23"/>
      <c r="F99" s="18"/>
    </row>
    <row r="100" spans="1:8">
      <c r="A100" s="23"/>
      <c r="B100" s="18"/>
      <c r="C100" s="22"/>
      <c r="D100" s="23"/>
      <c r="E100" s="23"/>
      <c r="F100" s="18"/>
    </row>
    <row r="101" spans="1:8" ht="15" thickBot="1"/>
    <row r="102" spans="1:8" ht="15" thickBot="1">
      <c r="A102" s="167" t="s">
        <v>121</v>
      </c>
      <c r="B102" s="168"/>
      <c r="C102" s="168"/>
      <c r="D102" s="168"/>
      <c r="E102" s="168"/>
      <c r="F102" s="168"/>
      <c r="G102" s="168"/>
      <c r="H102" s="169"/>
    </row>
    <row r="103" spans="1:8">
      <c r="A103" s="81" t="s">
        <v>78</v>
      </c>
      <c r="B103" s="83" t="s">
        <v>79</v>
      </c>
      <c r="C103" s="83" t="s">
        <v>80</v>
      </c>
      <c r="D103" s="83" t="s">
        <v>81</v>
      </c>
      <c r="E103" s="83" t="s">
        <v>82</v>
      </c>
      <c r="F103" s="83" t="s">
        <v>83</v>
      </c>
      <c r="G103" s="98" t="s">
        <v>85</v>
      </c>
      <c r="H103" s="101" t="s">
        <v>86</v>
      </c>
    </row>
    <row r="104" spans="1:8">
      <c r="A104" s="82"/>
      <c r="B104" s="84"/>
      <c r="C104" s="84"/>
      <c r="D104" s="84"/>
      <c r="E104" s="84"/>
      <c r="F104" s="84"/>
      <c r="G104" s="99"/>
      <c r="H104" s="102"/>
    </row>
    <row r="105" spans="1:8">
      <c r="A105" s="96"/>
      <c r="B105" s="97"/>
      <c r="C105" s="97"/>
      <c r="D105" s="97"/>
      <c r="E105" s="97"/>
      <c r="F105" s="97"/>
      <c r="G105" s="100"/>
      <c r="H105" s="103"/>
    </row>
    <row r="106" spans="1:8">
      <c r="A106" s="69" t="s">
        <v>122</v>
      </c>
      <c r="B106" s="70"/>
      <c r="C106" s="70"/>
      <c r="D106" s="70"/>
      <c r="E106" s="70"/>
      <c r="F106" s="70"/>
      <c r="G106" s="70"/>
      <c r="H106" s="71"/>
    </row>
    <row r="107" spans="1:8">
      <c r="A107" s="6" t="s">
        <v>123</v>
      </c>
      <c r="B107" s="6">
        <v>30.2</v>
      </c>
      <c r="C107" s="6">
        <v>8.4499999999999993</v>
      </c>
      <c r="D107" s="6"/>
      <c r="E107" s="6"/>
      <c r="F107" s="6"/>
      <c r="G107" s="6"/>
      <c r="H107" s="6"/>
    </row>
    <row r="108" spans="1:8" ht="28">
      <c r="A108" s="49" t="s">
        <v>124</v>
      </c>
      <c r="B108" s="6"/>
      <c r="C108" s="6"/>
      <c r="D108" s="6"/>
      <c r="E108" s="6"/>
      <c r="F108" s="6"/>
      <c r="G108" s="6"/>
      <c r="H108" s="6"/>
    </row>
    <row r="109" spans="1:8">
      <c r="A109" s="69" t="s">
        <v>125</v>
      </c>
      <c r="B109" s="70"/>
      <c r="C109" s="70"/>
      <c r="D109" s="70"/>
      <c r="E109" s="70"/>
      <c r="F109" s="70"/>
      <c r="G109" s="70"/>
      <c r="H109" s="71"/>
    </row>
    <row r="110" spans="1:8">
      <c r="A110" s="49" t="s">
        <v>126</v>
      </c>
      <c r="B110" s="6"/>
      <c r="C110" s="6"/>
      <c r="D110" s="6"/>
      <c r="E110" s="6"/>
      <c r="F110" s="6"/>
      <c r="G110" s="6"/>
      <c r="H110" s="6"/>
    </row>
    <row r="111" spans="1:8">
      <c r="A111" s="49" t="s">
        <v>127</v>
      </c>
      <c r="B111" s="50"/>
      <c r="C111" s="50"/>
      <c r="D111" s="50"/>
      <c r="E111" s="50"/>
      <c r="F111" s="50"/>
      <c r="G111" s="50"/>
      <c r="H111" s="50"/>
    </row>
    <row r="112" spans="1:8">
      <c r="A112" s="72" t="s">
        <v>89</v>
      </c>
      <c r="B112" s="73"/>
      <c r="C112" s="73"/>
      <c r="D112" s="73"/>
      <c r="E112" s="73"/>
      <c r="F112" s="73"/>
      <c r="G112" s="73"/>
      <c r="H112" s="74"/>
    </row>
    <row r="113" spans="1:8">
      <c r="A113" s="6" t="s">
        <v>90</v>
      </c>
      <c r="B113" s="6"/>
      <c r="C113" s="6"/>
      <c r="D113" s="6"/>
      <c r="E113" s="6"/>
      <c r="F113" s="6"/>
      <c r="G113" s="6"/>
      <c r="H113" s="6"/>
    </row>
    <row r="114" spans="1:8">
      <c r="A114" s="6" t="s">
        <v>96</v>
      </c>
      <c r="B114" s="6"/>
      <c r="C114" s="6"/>
      <c r="D114" s="6"/>
      <c r="E114" s="6"/>
      <c r="F114" s="6"/>
      <c r="G114" s="6"/>
      <c r="H114" s="6"/>
    </row>
    <row r="115" spans="1:8">
      <c r="A115" s="6" t="s">
        <v>91</v>
      </c>
      <c r="B115" s="6"/>
      <c r="C115" s="6"/>
      <c r="D115" s="6"/>
      <c r="E115" s="6"/>
      <c r="F115" s="6"/>
      <c r="G115" s="6"/>
      <c r="H115" s="6"/>
    </row>
    <row r="116" spans="1:8">
      <c r="A116" s="6" t="s">
        <v>92</v>
      </c>
      <c r="B116" s="6"/>
      <c r="C116" s="6"/>
      <c r="D116" s="6"/>
      <c r="E116" s="6"/>
      <c r="F116" s="6"/>
      <c r="G116" s="6"/>
      <c r="H116" s="6"/>
    </row>
    <row r="117" spans="1:8">
      <c r="A117" s="6" t="s">
        <v>93</v>
      </c>
      <c r="B117" s="6"/>
      <c r="C117" s="6"/>
      <c r="D117" s="6"/>
      <c r="E117" s="6"/>
      <c r="F117" s="6"/>
      <c r="G117" s="6"/>
      <c r="H117" s="6"/>
    </row>
    <row r="118" spans="1:8">
      <c r="A118" s="6" t="s">
        <v>94</v>
      </c>
      <c r="B118" s="6"/>
      <c r="C118" s="6"/>
      <c r="D118" s="6"/>
      <c r="E118" s="6"/>
      <c r="F118" s="6"/>
      <c r="G118" s="6"/>
      <c r="H118" s="6"/>
    </row>
    <row r="119" spans="1:8">
      <c r="A119" s="6" t="s">
        <v>95</v>
      </c>
      <c r="B119" s="6"/>
      <c r="C119" s="6"/>
      <c r="D119" s="6"/>
      <c r="E119" s="6"/>
      <c r="F119" s="6"/>
      <c r="G119" s="6"/>
      <c r="H119" s="6"/>
    </row>
    <row r="120" spans="1:8" ht="28">
      <c r="A120" s="49" t="s">
        <v>128</v>
      </c>
      <c r="B120" s="6"/>
      <c r="C120" s="50"/>
      <c r="D120" s="6" t="s">
        <v>130</v>
      </c>
      <c r="E120" s="50"/>
      <c r="F120" s="6"/>
      <c r="G120" s="50"/>
      <c r="H120" s="22"/>
    </row>
    <row r="121" spans="1:8">
      <c r="A121" s="6" t="s">
        <v>129</v>
      </c>
      <c r="B121" s="6"/>
      <c r="C121" s="50"/>
      <c r="D121" s="6"/>
      <c r="E121" s="50"/>
      <c r="F121" s="6"/>
      <c r="G121" s="50"/>
      <c r="H121" s="22"/>
    </row>
    <row r="122" spans="1:8">
      <c r="A122" s="36" t="s">
        <v>97</v>
      </c>
      <c r="B122" s="87" t="s">
        <v>86</v>
      </c>
      <c r="C122" s="88"/>
      <c r="D122" s="87" t="s">
        <v>100</v>
      </c>
      <c r="E122" s="88"/>
      <c r="F122" s="87" t="s">
        <v>101</v>
      </c>
      <c r="G122" s="88"/>
    </row>
    <row r="123" spans="1:8">
      <c r="A123" s="32" t="s">
        <v>98</v>
      </c>
      <c r="B123" s="76"/>
      <c r="C123" s="77"/>
      <c r="D123" s="76"/>
      <c r="E123" s="77"/>
      <c r="F123" s="76"/>
      <c r="G123" s="77"/>
    </row>
    <row r="124" spans="1:8">
      <c r="A124" s="32" t="s">
        <v>99</v>
      </c>
      <c r="B124" s="76"/>
      <c r="C124" s="77"/>
      <c r="D124" s="76"/>
      <c r="E124" s="77"/>
      <c r="F124" s="76"/>
      <c r="G124" s="77"/>
    </row>
    <row r="125" spans="1:8">
      <c r="B125" s="55"/>
      <c r="C125" s="55"/>
      <c r="D125" s="55"/>
      <c r="E125" s="55"/>
      <c r="F125" s="55"/>
      <c r="G125" s="55"/>
    </row>
    <row r="126" spans="1:8" ht="15" thickBot="1">
      <c r="B126" s="55"/>
      <c r="C126" s="55"/>
      <c r="D126" s="55"/>
      <c r="E126" s="55"/>
      <c r="F126" s="55"/>
      <c r="G126" s="55"/>
    </row>
    <row r="127" spans="1:8" ht="15" thickBot="1">
      <c r="A127" s="167" t="s">
        <v>84</v>
      </c>
      <c r="B127" s="168"/>
      <c r="C127" s="168"/>
      <c r="D127" s="168"/>
      <c r="E127" s="168"/>
      <c r="F127" s="168"/>
      <c r="G127" s="168"/>
      <c r="H127" s="169"/>
    </row>
    <row r="128" spans="1:8">
      <c r="A128" s="81" t="s">
        <v>78</v>
      </c>
      <c r="B128" s="83" t="s">
        <v>79</v>
      </c>
      <c r="C128" s="83" t="s">
        <v>80</v>
      </c>
      <c r="D128" s="83" t="s">
        <v>81</v>
      </c>
      <c r="E128" s="83" t="s">
        <v>82</v>
      </c>
      <c r="F128" s="83" t="s">
        <v>83</v>
      </c>
      <c r="G128" s="85" t="s">
        <v>85</v>
      </c>
      <c r="H128" s="85" t="s">
        <v>86</v>
      </c>
    </row>
    <row r="129" spans="1:8">
      <c r="A129" s="82"/>
      <c r="B129" s="84"/>
      <c r="C129" s="84"/>
      <c r="D129" s="84"/>
      <c r="E129" s="84"/>
      <c r="F129" s="84"/>
      <c r="G129" s="86"/>
      <c r="H129" s="86"/>
    </row>
    <row r="130" spans="1:8">
      <c r="A130" s="82"/>
      <c r="B130" s="84"/>
      <c r="C130" s="84"/>
      <c r="D130" s="84"/>
      <c r="E130" s="84"/>
      <c r="F130" s="84"/>
      <c r="G130" s="86"/>
      <c r="H130" s="86"/>
    </row>
    <row r="131" spans="1:8">
      <c r="A131" s="69" t="s">
        <v>87</v>
      </c>
      <c r="B131" s="70"/>
      <c r="C131" s="70"/>
      <c r="D131" s="70"/>
      <c r="E131" s="70"/>
      <c r="F131" s="70"/>
      <c r="G131" s="70"/>
      <c r="H131" s="71"/>
    </row>
    <row r="132" spans="1:8">
      <c r="A132" s="6" t="s">
        <v>88</v>
      </c>
      <c r="B132" s="6"/>
      <c r="C132" s="6"/>
      <c r="D132" s="6"/>
      <c r="E132" s="6"/>
      <c r="F132" s="6"/>
      <c r="G132" s="6"/>
      <c r="H132" s="6"/>
    </row>
    <row r="133" spans="1:8">
      <c r="A133" s="72" t="s">
        <v>89</v>
      </c>
      <c r="B133" s="73"/>
      <c r="C133" s="73"/>
      <c r="D133" s="73"/>
      <c r="E133" s="73"/>
      <c r="F133" s="73"/>
      <c r="G133" s="73"/>
      <c r="H133" s="74"/>
    </row>
    <row r="134" spans="1:8">
      <c r="A134" s="6" t="s">
        <v>90</v>
      </c>
      <c r="B134" s="6"/>
      <c r="C134" s="6"/>
      <c r="D134" s="6"/>
      <c r="E134" s="6"/>
      <c r="F134" s="6"/>
      <c r="G134" s="6"/>
      <c r="H134" s="6"/>
    </row>
    <row r="135" spans="1:8">
      <c r="A135" s="6" t="s">
        <v>96</v>
      </c>
      <c r="B135" s="6"/>
      <c r="C135" s="6"/>
      <c r="D135" s="6"/>
      <c r="E135" s="6"/>
      <c r="F135" s="6"/>
      <c r="G135" s="6"/>
      <c r="H135" s="6"/>
    </row>
    <row r="136" spans="1:8">
      <c r="A136" s="6" t="s">
        <v>91</v>
      </c>
      <c r="B136" s="6"/>
      <c r="C136" s="6"/>
      <c r="D136" s="6"/>
      <c r="E136" s="6"/>
      <c r="F136" s="6"/>
      <c r="G136" s="6"/>
      <c r="H136" s="6"/>
    </row>
    <row r="137" spans="1:8">
      <c r="A137" s="6" t="s">
        <v>92</v>
      </c>
      <c r="B137" s="6"/>
      <c r="C137" s="6"/>
      <c r="D137" s="6"/>
      <c r="E137" s="6"/>
      <c r="F137" s="6"/>
      <c r="G137" s="6"/>
      <c r="H137" s="6"/>
    </row>
    <row r="138" spans="1:8">
      <c r="A138" s="6" t="s">
        <v>93</v>
      </c>
      <c r="B138" s="6"/>
      <c r="C138" s="6"/>
      <c r="D138" s="6"/>
      <c r="E138" s="6"/>
      <c r="F138" s="6"/>
      <c r="G138" s="6"/>
      <c r="H138" s="6"/>
    </row>
    <row r="139" spans="1:8">
      <c r="A139" s="6" t="s">
        <v>94</v>
      </c>
      <c r="B139" s="6"/>
      <c r="C139" s="6"/>
      <c r="D139" s="6"/>
      <c r="E139" s="6"/>
      <c r="F139" s="6"/>
      <c r="G139" s="6"/>
      <c r="H139" s="6"/>
    </row>
    <row r="140" spans="1:8">
      <c r="A140" s="6" t="s">
        <v>95</v>
      </c>
      <c r="B140" s="6"/>
      <c r="C140" s="6"/>
      <c r="D140" s="6"/>
      <c r="E140" s="6"/>
      <c r="F140" s="6"/>
      <c r="G140" s="6"/>
      <c r="H140" s="6"/>
    </row>
    <row r="141" spans="1:8">
      <c r="A141" s="36" t="s">
        <v>97</v>
      </c>
      <c r="B141" s="75" t="s">
        <v>86</v>
      </c>
      <c r="C141" s="75"/>
      <c r="D141" s="75" t="s">
        <v>100</v>
      </c>
      <c r="E141" s="75"/>
      <c r="F141" s="75" t="s">
        <v>101</v>
      </c>
      <c r="G141" s="75"/>
    </row>
    <row r="142" spans="1:8">
      <c r="A142" s="32" t="s">
        <v>98</v>
      </c>
      <c r="B142" s="76"/>
      <c r="C142" s="77"/>
      <c r="D142" s="76"/>
      <c r="E142" s="77"/>
      <c r="F142" s="76"/>
      <c r="G142" s="77"/>
    </row>
    <row r="143" spans="1:8">
      <c r="A143" s="32" t="s">
        <v>99</v>
      </c>
      <c r="B143" s="76"/>
      <c r="C143" s="77"/>
      <c r="D143" s="76"/>
      <c r="E143" s="77"/>
      <c r="F143" s="76"/>
      <c r="G143" s="77"/>
    </row>
    <row r="144" spans="1:8">
      <c r="A144" s="22"/>
      <c r="B144" s="22"/>
      <c r="C144" s="22"/>
      <c r="D144" s="22"/>
      <c r="E144" s="22"/>
      <c r="F144" s="22"/>
      <c r="G144" s="22"/>
    </row>
  </sheetData>
  <mergeCells count="164">
    <mergeCell ref="F123:G123"/>
    <mergeCell ref="B124:C124"/>
    <mergeCell ref="D124:E124"/>
    <mergeCell ref="F124:G124"/>
    <mergeCell ref="B142:C142"/>
    <mergeCell ref="D142:E142"/>
    <mergeCell ref="F142:G142"/>
    <mergeCell ref="B143:C143"/>
    <mergeCell ref="D143:E143"/>
    <mergeCell ref="F143:G143"/>
    <mergeCell ref="G128:G130"/>
    <mergeCell ref="H128:H130"/>
    <mergeCell ref="A131:H131"/>
    <mergeCell ref="A133:H133"/>
    <mergeCell ref="B141:C141"/>
    <mergeCell ref="D141:E141"/>
    <mergeCell ref="F141:G141"/>
    <mergeCell ref="A128:A130"/>
    <mergeCell ref="B128:B130"/>
    <mergeCell ref="C128:C130"/>
    <mergeCell ref="D128:D130"/>
    <mergeCell ref="E128:E130"/>
    <mergeCell ref="F128:F130"/>
    <mergeCell ref="A98:B98"/>
    <mergeCell ref="A99:B99"/>
    <mergeCell ref="A127:H127"/>
    <mergeCell ref="A94:B94"/>
    <mergeCell ref="A95:B95"/>
    <mergeCell ref="A96:B97"/>
    <mergeCell ref="C96:C97"/>
    <mergeCell ref="A102:H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A106:H106"/>
    <mergeCell ref="A109:H109"/>
    <mergeCell ref="A112:H112"/>
    <mergeCell ref="B122:C122"/>
    <mergeCell ref="D122:E122"/>
    <mergeCell ref="F122:G122"/>
    <mergeCell ref="B123:C123"/>
    <mergeCell ref="D123:E123"/>
    <mergeCell ref="A91:B91"/>
    <mergeCell ref="A92:B92"/>
    <mergeCell ref="A93:B93"/>
    <mergeCell ref="A88:C88"/>
    <mergeCell ref="A89:C89"/>
    <mergeCell ref="A90:B90"/>
    <mergeCell ref="A81:E81"/>
    <mergeCell ref="A82:A84"/>
    <mergeCell ref="B82:B84"/>
    <mergeCell ref="C82:C84"/>
    <mergeCell ref="D82:D84"/>
    <mergeCell ref="E82:E84"/>
    <mergeCell ref="A75:A78"/>
    <mergeCell ref="B75:C75"/>
    <mergeCell ref="D75:E75"/>
    <mergeCell ref="B76:C76"/>
    <mergeCell ref="D76:E76"/>
    <mergeCell ref="B77:C77"/>
    <mergeCell ref="D77:E77"/>
    <mergeCell ref="B78:C78"/>
    <mergeCell ref="D78:E78"/>
    <mergeCell ref="H65:H67"/>
    <mergeCell ref="A70:A73"/>
    <mergeCell ref="B70:C70"/>
    <mergeCell ref="D70:E70"/>
    <mergeCell ref="B71:C71"/>
    <mergeCell ref="D71:E71"/>
    <mergeCell ref="B72:C72"/>
    <mergeCell ref="D72:E72"/>
    <mergeCell ref="B73:C73"/>
    <mergeCell ref="D73:E73"/>
    <mergeCell ref="A65:A67"/>
    <mergeCell ref="B65:B67"/>
    <mergeCell ref="C65:C67"/>
    <mergeCell ref="D65:D67"/>
    <mergeCell ref="E65:E67"/>
    <mergeCell ref="F65:F67"/>
    <mergeCell ref="G65:G67"/>
    <mergeCell ref="A53:A54"/>
    <mergeCell ref="B53:B54"/>
    <mergeCell ref="C53:C54"/>
    <mergeCell ref="A59:E59"/>
    <mergeCell ref="A60:A62"/>
    <mergeCell ref="B60:B62"/>
    <mergeCell ref="C60:C62"/>
    <mergeCell ref="D60:D62"/>
    <mergeCell ref="E60:E62"/>
    <mergeCell ref="A45:A47"/>
    <mergeCell ref="B45:B47"/>
    <mergeCell ref="C45:C47"/>
    <mergeCell ref="D45:D47"/>
    <mergeCell ref="E45:E47"/>
    <mergeCell ref="A52:C52"/>
    <mergeCell ref="F35:F37"/>
    <mergeCell ref="G35:G37"/>
    <mergeCell ref="A40:A42"/>
    <mergeCell ref="B40:B42"/>
    <mergeCell ref="C40:C42"/>
    <mergeCell ref="D40:D42"/>
    <mergeCell ref="E40:E42"/>
    <mergeCell ref="A30:A31"/>
    <mergeCell ref="B30:B31"/>
    <mergeCell ref="A24:A25"/>
    <mergeCell ref="B24:B25"/>
    <mergeCell ref="A34:G34"/>
    <mergeCell ref="A35:A37"/>
    <mergeCell ref="B35:B37"/>
    <mergeCell ref="C35:C37"/>
    <mergeCell ref="D35:D37"/>
    <mergeCell ref="E35:E37"/>
    <mergeCell ref="A28:A29"/>
    <mergeCell ref="B28:B29"/>
    <mergeCell ref="I17:I18"/>
    <mergeCell ref="J17:K18"/>
    <mergeCell ref="J19:K19"/>
    <mergeCell ref="D20:D21"/>
    <mergeCell ref="E20:E21"/>
    <mergeCell ref="J20:K20"/>
    <mergeCell ref="A27:B27"/>
    <mergeCell ref="A19:A20"/>
    <mergeCell ref="B19:B20"/>
    <mergeCell ref="A22:A23"/>
    <mergeCell ref="B22:B23"/>
    <mergeCell ref="G21:G22"/>
    <mergeCell ref="K9:L9"/>
    <mergeCell ref="K10:L10"/>
    <mergeCell ref="J21:K21"/>
    <mergeCell ref="D22:D23"/>
    <mergeCell ref="E22:E23"/>
    <mergeCell ref="J22:K22"/>
    <mergeCell ref="A17:A18"/>
    <mergeCell ref="B17:B18"/>
    <mergeCell ref="G23:G24"/>
    <mergeCell ref="K11:L11"/>
    <mergeCell ref="A3:L3"/>
    <mergeCell ref="A1:L2"/>
    <mergeCell ref="K4:L5"/>
    <mergeCell ref="I4:I5"/>
    <mergeCell ref="J4:J5"/>
    <mergeCell ref="A13:A14"/>
    <mergeCell ref="B13:B14"/>
    <mergeCell ref="D16:E16"/>
    <mergeCell ref="G16:K16"/>
    <mergeCell ref="A4:A5"/>
    <mergeCell ref="B4:B5"/>
    <mergeCell ref="C4:C5"/>
    <mergeCell ref="D4:D5"/>
    <mergeCell ref="E4:E5"/>
    <mergeCell ref="F4:F5"/>
    <mergeCell ref="G4:G5"/>
    <mergeCell ref="H4:H5"/>
    <mergeCell ref="A12:B12"/>
    <mergeCell ref="A15:A16"/>
    <mergeCell ref="B15:B16"/>
    <mergeCell ref="K6:L6"/>
    <mergeCell ref="K7:L7"/>
    <mergeCell ref="K8:L8"/>
  </mergeCells>
  <phoneticPr fontId="7" type="noConversion"/>
  <pageMargins left="0.7" right="0.7" top="0.75" bottom="0.75" header="0.3" footer="0.3"/>
  <pageSetup scale="48" orientation="portrait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Example 1</vt:lpstr>
      <vt:lpstr>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Pc40</dc:creator>
  <cp:lastModifiedBy>Emily  klee</cp:lastModifiedBy>
  <cp:lastPrinted>2014-06-21T15:05:24Z</cp:lastPrinted>
  <dcterms:created xsi:type="dcterms:W3CDTF">2014-06-17T15:00:59Z</dcterms:created>
  <dcterms:modified xsi:type="dcterms:W3CDTF">2014-07-13T18:16:58Z</dcterms:modified>
</cp:coreProperties>
</file>